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1"/>
  </bookViews>
  <sheets>
    <sheet name="ІНШІ КП - СТАТУТНИЙ " sheetId="7" r:id="rId1"/>
    <sheet name="ВУКГ СТАТУТНИЙ" sheetId="5" r:id="rId2"/>
    <sheet name="Фін.підтримка" sheetId="6" r:id="rId3"/>
  </sheets>
  <definedNames>
    <definedName name="_xlnm.Print_Area" localSheetId="1">'ВУКГ СТАТУТНИЙ'!$A$1:$D$54</definedName>
    <definedName name="_xlnm.Print_Area" localSheetId="0">'ІНШІ КП - СТАТУТНИЙ '!$A$1:$D$106</definedName>
    <definedName name="_xlnm.Print_Area" localSheetId="2">Фін.підтримка!$A$1:$D$161</definedName>
  </definedNames>
  <calcPr calcId="125725"/>
</workbook>
</file>

<file path=xl/calcChain.xml><?xml version="1.0" encoding="utf-8"?>
<calcChain xmlns="http://schemas.openxmlformats.org/spreadsheetml/2006/main">
  <c r="D98" i="7"/>
  <c r="D96"/>
  <c r="D94"/>
  <c r="D135" i="6"/>
  <c r="D110" s="1"/>
  <c r="D49" i="5" l="1"/>
  <c r="D41" l="1"/>
  <c r="G15" i="7"/>
  <c r="D33" i="5" l="1"/>
  <c r="D149" i="6"/>
  <c r="D93" l="1"/>
  <c r="D16" i="7"/>
  <c r="D51"/>
  <c r="D68"/>
  <c r="D49"/>
  <c r="D91" l="1"/>
  <c r="D66"/>
  <c r="D132" i="6"/>
  <c r="D5" i="7"/>
  <c r="D38" i="5"/>
  <c r="D12"/>
  <c r="D31" i="7"/>
  <c r="D28" l="1"/>
  <c r="D139" i="6"/>
  <c r="D62" i="7" l="1"/>
  <c r="D23" i="5" l="1"/>
  <c r="D52" l="1"/>
  <c r="F27"/>
  <c r="D24" i="7"/>
  <c r="D15" i="5"/>
  <c r="D58" i="7"/>
  <c r="D75"/>
  <c r="D71" s="1"/>
  <c r="D126" i="6"/>
  <c r="D87"/>
  <c r="D84" s="1"/>
  <c r="D49"/>
  <c r="D46"/>
  <c r="D24"/>
  <c r="D72"/>
  <c r="D64"/>
  <c r="D55" s="1"/>
  <c r="D40"/>
  <c r="D16"/>
  <c r="D9"/>
  <c r="D102"/>
  <c r="D99"/>
  <c r="D137"/>
  <c r="D122"/>
  <c r="D114"/>
  <c r="D96" l="1"/>
  <c r="D36"/>
  <c r="D6"/>
  <c r="D153" l="1"/>
</calcChain>
</file>

<file path=xl/sharedStrings.xml><?xml version="1.0" encoding="utf-8"?>
<sst xmlns="http://schemas.openxmlformats.org/spreadsheetml/2006/main" count="342" uniqueCount="195">
  <si>
    <t>ВСЬОГО</t>
  </si>
  <si>
    <t>2016</t>
  </si>
  <si>
    <t>Автовишка</t>
  </si>
  <si>
    <t>2017</t>
  </si>
  <si>
    <t>Трактор "КИЙ"</t>
  </si>
  <si>
    <t>Щітка (навісне обладнання до трактора "КИЙ")</t>
  </si>
  <si>
    <t>Відвал (навісне обладнання до трактора "КИЙ")</t>
  </si>
  <si>
    <t>Прес гідравлічний для пресування відсортованої вторинної сировини</t>
  </si>
  <si>
    <t>Комбінована дорожня машина на базі шасі МАЗ (самоскид)</t>
  </si>
  <si>
    <t>Ескаватор-навантажувач з приводом гідробуру, фрезою для пнів та шнеком для ям</t>
  </si>
  <si>
    <t>-</t>
  </si>
  <si>
    <t>Сума (тис.грн.)</t>
  </si>
  <si>
    <t>Вантажний автомобіль фургон малотонажний марки ГАЗ</t>
  </si>
  <si>
    <t>Податок на прибуток</t>
  </si>
  <si>
    <t>Податок на землю</t>
  </si>
  <si>
    <t>Екологічний податок</t>
  </si>
  <si>
    <t>Єдиний соціальний внесок</t>
  </si>
  <si>
    <t>ПДВ</t>
  </si>
  <si>
    <t>Придбання сміттєвих баків</t>
  </si>
  <si>
    <t>КП "СЄЗ"</t>
  </si>
  <si>
    <t>ПДФО</t>
  </si>
  <si>
    <t>Частина чистого прибутку</t>
  </si>
  <si>
    <t>КП "НУВКГ"</t>
  </si>
  <si>
    <t>Земельний податок</t>
  </si>
  <si>
    <t>Плата за користування надрами</t>
  </si>
  <si>
    <t>Інші податки</t>
  </si>
  <si>
    <t>Придбання люків та фекального насосу</t>
  </si>
  <si>
    <t>Оплата електроенергії</t>
  </si>
  <si>
    <t>Податки</t>
  </si>
  <si>
    <t>Вирішення питань господарської діяльності</t>
  </si>
  <si>
    <t>ЖЕК "Північна"</t>
  </si>
  <si>
    <t>Паспортизація будинків</t>
  </si>
  <si>
    <t>Благоустрій мікрорайону</t>
  </si>
  <si>
    <t>Ворота для сміттєприймального пугкту</t>
  </si>
  <si>
    <t>Ремонт під’їзду</t>
  </si>
  <si>
    <t>КП "НМПБ"</t>
  </si>
  <si>
    <t>Придбання акумуляторів</t>
  </si>
  <si>
    <t>Послуги науково-досл.інституту з розробки норм накопичення ТПВ</t>
  </si>
  <si>
    <t>За користування надрами</t>
  </si>
  <si>
    <t>Пожежні гідранти</t>
  </si>
  <si>
    <t>ПММ</t>
  </si>
  <si>
    <t>Ремонт насосів</t>
  </si>
  <si>
    <t>Придбання спецодягу</t>
  </si>
  <si>
    <t>Придбання шин</t>
  </si>
  <si>
    <t>Електроенергія</t>
  </si>
  <si>
    <t>Податок з нерухомості</t>
  </si>
  <si>
    <t>Закупка матеріалів для поточного ремонту житлового фонду</t>
  </si>
  <si>
    <t>Заміна шин</t>
  </si>
  <si>
    <t>2015</t>
  </si>
  <si>
    <t>Проект землеустрою (полігон ТПВ)</t>
  </si>
  <si>
    <t>Придбання контейнерів для ТПВ (96 шт.)</t>
  </si>
  <si>
    <t>Огорожі контейнерних майданчиків</t>
  </si>
  <si>
    <t>Автошини для техніки</t>
  </si>
  <si>
    <t>Опори ЛЕП для монтажу освітлення на полігоні ТПВ</t>
  </si>
  <si>
    <t>Плити парканні для полігону ТПВ</t>
  </si>
  <si>
    <t>Ворота металеві, сигнальні</t>
  </si>
  <si>
    <t>Талони на бензин для аварійної служби</t>
  </si>
  <si>
    <t>Рента за користування надрами</t>
  </si>
  <si>
    <t>Засувки чавунні</t>
  </si>
  <si>
    <t>Придбання клапанів, спецодягу</t>
  </si>
  <si>
    <t>Придбання запірної арматури</t>
  </si>
  <si>
    <t>Усунення недоліків по припису</t>
  </si>
  <si>
    <t>КП "ВУКГ</t>
  </si>
  <si>
    <t>ЖЕК"Південна"</t>
  </si>
  <si>
    <t>Дотація</t>
  </si>
  <si>
    <t>ТОВ "НіжинТеплоМережі"</t>
  </si>
  <si>
    <t>Сплата податків</t>
  </si>
  <si>
    <t>2012</t>
  </si>
  <si>
    <t>Дотація на погашення податкової заборгованості</t>
  </si>
  <si>
    <t>2013</t>
  </si>
  <si>
    <t>2014</t>
  </si>
  <si>
    <t xml:space="preserve">КП "СЄЗ" </t>
  </si>
  <si>
    <t>Екскаватор</t>
  </si>
  <si>
    <t>2011</t>
  </si>
  <si>
    <t>Поновлення матеріально-технічної бази</t>
  </si>
  <si>
    <t>Бензокосилка</t>
  </si>
  <si>
    <t>ЖЕК "Південна"</t>
  </si>
  <si>
    <t>На утримання в належному стані житлового фонду міста, його модернізацію, в тому числі ліфтового господарства</t>
  </si>
  <si>
    <t>Трактор Т-150</t>
  </si>
  <si>
    <t>Бензокосарка</t>
  </si>
  <si>
    <t>Плуг</t>
  </si>
  <si>
    <t>Запчастини для ремонту трактора Т-130</t>
  </si>
  <si>
    <t>Кущоріз</t>
  </si>
  <si>
    <t>Установка бокового обладнання двох сміттєвозів ЗІЛ-130 з подальшим переобладнанням в спецавтомобілі для вивозу ТПВ ЗІЛ-431, 412</t>
  </si>
  <si>
    <t>Заміна вікон в адмінбудівлі</t>
  </si>
  <si>
    <t xml:space="preserve">Заміна системи газового опалення на твердопаливне в адмінбудівлі по вул.Небесна сотня,14 </t>
  </si>
  <si>
    <t>Погашення заборгованості перед ПВКП "ШАР" за установку "Аквафлор-500М" по рішенню суду</t>
  </si>
  <si>
    <t>2 мотокоси</t>
  </si>
  <si>
    <t>Комплект обладнання</t>
  </si>
  <si>
    <t xml:space="preserve">Зварювальний апарат </t>
  </si>
  <si>
    <t>Шліфмашина кутова, 2 шт.</t>
  </si>
  <si>
    <t>Перфоратор</t>
  </si>
  <si>
    <t>Компресор повітряний</t>
  </si>
  <si>
    <t>Мотопила</t>
  </si>
  <si>
    <t>Відвал плужний Т-25</t>
  </si>
  <si>
    <t>Краскопульт</t>
  </si>
  <si>
    <t>Котел</t>
  </si>
  <si>
    <t>Деревообробний станок</t>
  </si>
  <si>
    <t>Бензокосарка 3 в 1</t>
  </si>
  <si>
    <t>Встановлення газового обладнання на автомобіль</t>
  </si>
  <si>
    <t>Назва підприємства</t>
  </si>
  <si>
    <t>Погашення К-т заборгованості перед  ТОВ "НТМ" за обслуговування внутрішньобудинкових мереж</t>
  </si>
  <si>
    <t>Капітальний ремонт автокрану</t>
  </si>
  <si>
    <t>Капітальний ремонт трактора</t>
  </si>
  <si>
    <t>Придбання євроконтейнерів, 17 шт.</t>
  </si>
  <si>
    <t>Відвали для прибирання снігу, 2 шт.</t>
  </si>
  <si>
    <t>Рубальна машина для подрібнення деревини на щепу</t>
  </si>
  <si>
    <t>Придбання сміттєвоза "КАМАЗ"</t>
  </si>
  <si>
    <t>Фекальні насоси</t>
  </si>
  <si>
    <t>Щіточне та плужне обладнання</t>
  </si>
  <si>
    <t>Направлення коштів</t>
  </si>
  <si>
    <t>Всього</t>
  </si>
  <si>
    <t>Дотація на погашення податкової заборгованості (ПДВ)</t>
  </si>
  <si>
    <t>Дотація на погашення заборгованості (Пенсійний фонд)</t>
  </si>
  <si>
    <t>Електродвигун</t>
  </si>
  <si>
    <t>Єдиний соціальний внесок (штрафи та пені)</t>
  </si>
  <si>
    <t>Придбання покришок автомобільних</t>
  </si>
  <si>
    <t>Збір за спец.використання води</t>
  </si>
  <si>
    <t>Придбання люків каналізаційних</t>
  </si>
  <si>
    <t>Придбання матеріалів для промивки води</t>
  </si>
  <si>
    <t>Оформлення електрозабезпечення насосних агрегатів</t>
  </si>
  <si>
    <t>Перевірка і обслуговування димовентиляційних каналів</t>
  </si>
  <si>
    <t>Недоліки по припису  Держенергонагляду</t>
  </si>
  <si>
    <t>Контейнери оцинковані 1,1 м.куб. в кількості 25 штук</t>
  </si>
  <si>
    <t>Придбання кліток контейнерів для вторинної сировини</t>
  </si>
  <si>
    <t>Облаштування пункту сортування вторинної сировини по вул.Прилуцька, 89А</t>
  </si>
  <si>
    <t>Заробітна плата для аварійної служби</t>
  </si>
  <si>
    <t>Проливна установка АС-25 для повірки лічильників</t>
  </si>
  <si>
    <t xml:space="preserve">Насос дренажно-фекальний SPRUT-v 1300D  </t>
  </si>
  <si>
    <t xml:space="preserve">Станція управління "Каскад" </t>
  </si>
  <si>
    <t>Дренажно-погружний насос "Гном 25/20"</t>
  </si>
  <si>
    <t>2018</t>
  </si>
  <si>
    <t>Тракторний причеп</t>
  </si>
  <si>
    <t>Фінпідтримка на відшкодування ПДВ</t>
  </si>
  <si>
    <t>Акт ДВК</t>
  </si>
  <si>
    <t>Дотація комунальним підприємствам</t>
  </si>
  <si>
    <t>Придбання водяного насоса</t>
  </si>
  <si>
    <t>Придбання трасовитокошукача</t>
  </si>
  <si>
    <t>КП "Відділ архітектурно-технічного планування та проектування</t>
  </si>
  <si>
    <t>Збільшення статутного капіталу</t>
  </si>
  <si>
    <t>Дренажно-занурювальний центробіжний насос  "Гном 100/25"</t>
  </si>
  <si>
    <t>Придбання глибинного насосу ЕЦВ8-25-100</t>
  </si>
  <si>
    <t>Придбання каналізаційно-відкачувального насосу СМ125-80-315/4б</t>
  </si>
  <si>
    <t>Придбання зануреного свердловинного насосу 4S 70-16А з проводом ВПП-10</t>
  </si>
  <si>
    <t>Придбання відеокамери та комплектуючих до неї</t>
  </si>
  <si>
    <t>Придбання насадок прохідних каналопроливальних</t>
  </si>
  <si>
    <t>Придбання насосу плунжерного 2,3ПТ-45Д1</t>
  </si>
  <si>
    <t>Придбання рукава 2SN25  100м</t>
  </si>
  <si>
    <t>Придбання вакуум-насосу РВН-6ИМ КО 510.02.16.000</t>
  </si>
  <si>
    <t>Придбання насосу К-100-80-160 з електродвигуном</t>
  </si>
  <si>
    <t>Придбання засувки чавунної флянцевої  Ду 300 (30ч6бр)</t>
  </si>
  <si>
    <t>Ліктьовий автопідйомник ВС22МС для шасі автомобіля ЗІЛ 130</t>
  </si>
  <si>
    <t>Фронтальний навантажувач Т-25 з челюстним ковшем та джойстиком</t>
  </si>
  <si>
    <t xml:space="preserve">Придбання 2 сміттєвозів з боковим навантаженням  </t>
  </si>
  <si>
    <t>Сміттєвоз з боковим навантаженням на базі шасі МАЗ</t>
  </si>
  <si>
    <t>Трактор Беларус – 82.1 з відвалом  для снігу ТТД та дорожньою щіткою НО – 86</t>
  </si>
  <si>
    <t>Підмітально-прибиральна машина AGATA</t>
  </si>
  <si>
    <t>Фронтальний навантажувач зі щелепним ковшем</t>
  </si>
  <si>
    <t>Рік</t>
  </si>
  <si>
    <t>Дотація всього, в т.ч.</t>
  </si>
  <si>
    <t>Внески до Пенсійного фонду</t>
  </si>
  <si>
    <t xml:space="preserve">Оплата послуг </t>
  </si>
  <si>
    <t>Податок за землю, єдиний податок</t>
  </si>
  <si>
    <t>Сплата електроенергії</t>
  </si>
  <si>
    <t>Автогрейдер</t>
  </si>
  <si>
    <t>Трактор КИЙ</t>
  </si>
  <si>
    <t>Погрузчик</t>
  </si>
  <si>
    <t>Запчастини для ремонту автомобіля</t>
  </si>
  <si>
    <t>КНП "Центр первинної медико-санітарної допомоги"</t>
  </si>
  <si>
    <t xml:space="preserve">Вантажний автогідропідйомник колінчато- телескопічний ВС-22 на базі ЗІЛ 431412 </t>
  </si>
  <si>
    <t>Придбання насосу К-65-50-160 з електродвигуном                          (2 комплекти)</t>
  </si>
  <si>
    <t>Придбання насосу К-80-65-160 з електродвигуном                                                                       (2 комплекти)</t>
  </si>
  <si>
    <t>Придбання обладнання для проведення реконструкції і модернізації ВНС "Червона гребля"</t>
  </si>
  <si>
    <t>Придбання запчастин для трактора Т-25</t>
  </si>
  <si>
    <t>Придбання мотокоси</t>
  </si>
  <si>
    <t>КТВП "Школяр"</t>
  </si>
  <si>
    <t>Машина МДКЗ-12 з вакуумним підмітально-прибиральним обладнанням, піскорозкидувальним обладнанням та поворотним відвалом на базі шасі МАЗ 5340 С2</t>
  </si>
  <si>
    <t>Гусеничний бульдозер</t>
  </si>
  <si>
    <t>Система відеоспостереження</t>
  </si>
  <si>
    <t>Мотокоса - 4 шт.</t>
  </si>
  <si>
    <t>Система навігації та контролю палива</t>
  </si>
  <si>
    <t>Утеплення адмінбудівлі</t>
  </si>
  <si>
    <t>КНП "Ніжинська міська стоматологічна поліклінніка"</t>
  </si>
  <si>
    <t>Сміттєвоз з заднім завантаженням типу ФЕ-4021</t>
  </si>
  <si>
    <t>Виплата  2/3 заробітної плати на період карантину з 04.02.2020 по 19.02.2020 р. та на період карантину в зв’язку з Коронавірусом , за час вимушеного простою</t>
  </si>
  <si>
    <t>Начальник фінансового управління                            Л.ПИСАРЕНКО</t>
  </si>
  <si>
    <t>Начальник фінансового управління                                               Л.ПИСАРЕНКО</t>
  </si>
  <si>
    <t>Начальник фінансового управління                                             Л.ПИСАРЕНКО</t>
  </si>
  <si>
    <t>КНП "Ніжинський міський пологовий будинок"</t>
  </si>
  <si>
    <t>Всього за 2009- 2020 р.р.</t>
  </si>
  <si>
    <t>Інформація щодо внесків у статутний капітал комунальних підприємств (крім КП ВУКГ) з міського бюджету за 2009 - 2020 р.р.</t>
  </si>
  <si>
    <t>Всього за 2009 - 2020  р.р.</t>
  </si>
  <si>
    <t>Разом  по комунальним підприємствам за 2009 - 2020 р.р.</t>
  </si>
  <si>
    <t>Інформація щодо надання безповоротної фінансової підтримки з міського бюджету  комунальним підприємствам за 2009 - 2020 р.р.</t>
  </si>
  <si>
    <t>Інформація щодо придбаної техніки для КП "ВУКГ" за рахунок коштів міського бюджету  як внески в статутний капітал  підприємства                                                  за 2009-  2020 роки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</si>
</sst>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.5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4" fillId="2" borderId="0" xfId="0" applyFont="1" applyFill="1"/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4" fillId="2" borderId="0" xfId="0" applyFont="1" applyFill="1" applyBorder="1"/>
    <xf numFmtId="4" fontId="4" fillId="2" borderId="0" xfId="0" applyNumberFormat="1" applyFont="1" applyFill="1" applyBorder="1"/>
    <xf numFmtId="0" fontId="1" fillId="2" borderId="0" xfId="0" applyFont="1" applyFill="1"/>
    <xf numFmtId="0" fontId="1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4" fontId="2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0" xfId="0" applyNumberFormat="1" applyFont="1" applyFill="1" applyBorder="1" applyAlignment="1">
      <alignment wrapText="1"/>
    </xf>
    <xf numFmtId="0" fontId="1" fillId="2" borderId="0" xfId="0" applyFont="1" applyFill="1" applyAlignment="1">
      <alignment horizontal="center"/>
    </xf>
    <xf numFmtId="4" fontId="2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justify"/>
    </xf>
    <xf numFmtId="4" fontId="1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0" fontId="2" fillId="2" borderId="1" xfId="0" applyFont="1" applyFill="1" applyBorder="1"/>
    <xf numFmtId="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justify" wrapText="1"/>
    </xf>
    <xf numFmtId="4" fontId="2" fillId="2" borderId="1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/>
    <xf numFmtId="4" fontId="1" fillId="2" borderId="0" xfId="0" applyNumberFormat="1" applyFont="1" applyFill="1"/>
    <xf numFmtId="0" fontId="1" fillId="2" borderId="1" xfId="0" applyFont="1" applyFill="1" applyBorder="1" applyAlignment="1"/>
    <xf numFmtId="4" fontId="1" fillId="2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wrapText="1"/>
    </xf>
    <xf numFmtId="4" fontId="1" fillId="2" borderId="4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justify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 vertical="justify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justify" vertical="justify"/>
    </xf>
    <xf numFmtId="49" fontId="2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justify" vertical="justify" wrapText="1"/>
    </xf>
    <xf numFmtId="0" fontId="9" fillId="0" borderId="0" xfId="0" applyFont="1" applyAlignment="1">
      <alignment wrapText="1"/>
    </xf>
    <xf numFmtId="4" fontId="1" fillId="2" borderId="0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/>
    <xf numFmtId="2" fontId="2" fillId="3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0" fillId="0" borderId="3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topLeftCell="B76" zoomScaleNormal="100" workbookViewId="0">
      <selection activeCell="G107" sqref="G107"/>
    </sheetView>
  </sheetViews>
  <sheetFormatPr defaultRowHeight="15.75"/>
  <cols>
    <col min="1" max="1" width="9.140625" style="9" hidden="1" customWidth="1"/>
    <col min="2" max="2" width="9.7109375" style="9" customWidth="1"/>
    <col min="3" max="3" width="63.42578125" style="9" customWidth="1"/>
    <col min="4" max="4" width="15.7109375" style="9" customWidth="1"/>
    <col min="5" max="5" width="14.7109375" style="9" hidden="1" customWidth="1"/>
    <col min="6" max="16384" width="9.140625" style="9"/>
  </cols>
  <sheetData>
    <row r="1" spans="2:7" ht="4.5" customHeight="1"/>
    <row r="2" spans="2:7" ht="42.75" customHeight="1">
      <c r="B2" s="88" t="s">
        <v>190</v>
      </c>
      <c r="C2" s="88"/>
      <c r="D2" s="88"/>
      <c r="E2" s="63"/>
    </row>
    <row r="3" spans="2:7" ht="9.75" customHeight="1"/>
    <row r="4" spans="2:7" ht="17.25" customHeight="1">
      <c r="B4" s="1" t="s">
        <v>158</v>
      </c>
      <c r="C4" s="1" t="s">
        <v>110</v>
      </c>
      <c r="D4" s="60" t="s">
        <v>11</v>
      </c>
      <c r="E4" s="1" t="s">
        <v>0</v>
      </c>
    </row>
    <row r="5" spans="2:7" ht="18" customHeight="1">
      <c r="B5" s="86" t="s">
        <v>71</v>
      </c>
      <c r="C5" s="87"/>
      <c r="D5" s="68">
        <f>SUM(D6:D15)</f>
        <v>364.9</v>
      </c>
      <c r="E5" s="1"/>
      <c r="F5" s="45"/>
    </row>
    <row r="6" spans="2:7" ht="13.5" customHeight="1">
      <c r="B6" s="15">
        <v>2009</v>
      </c>
      <c r="C6" s="15" t="s">
        <v>10</v>
      </c>
      <c r="D6" s="21" t="s">
        <v>10</v>
      </c>
      <c r="E6" s="19"/>
    </row>
    <row r="7" spans="2:7" ht="13.5" customHeight="1">
      <c r="B7" s="15">
        <v>2010</v>
      </c>
      <c r="C7" s="15" t="s">
        <v>10</v>
      </c>
      <c r="D7" s="21" t="s">
        <v>10</v>
      </c>
      <c r="E7" s="19"/>
    </row>
    <row r="8" spans="2:7" ht="13.5" customHeight="1">
      <c r="B8" s="15">
        <v>2011</v>
      </c>
      <c r="C8" s="15" t="s">
        <v>10</v>
      </c>
      <c r="D8" s="21" t="s">
        <v>10</v>
      </c>
      <c r="E8" s="19"/>
    </row>
    <row r="9" spans="2:7" ht="13.5" customHeight="1">
      <c r="B9" s="25" t="s">
        <v>67</v>
      </c>
      <c r="C9" s="23" t="s">
        <v>75</v>
      </c>
      <c r="D9" s="21">
        <v>6.9</v>
      </c>
      <c r="E9" s="23"/>
    </row>
    <row r="10" spans="2:7" ht="13.5" customHeight="1">
      <c r="B10" s="25" t="s">
        <v>69</v>
      </c>
      <c r="C10" s="22" t="s">
        <v>10</v>
      </c>
      <c r="D10" s="21" t="s">
        <v>10</v>
      </c>
      <c r="E10" s="23"/>
    </row>
    <row r="11" spans="2:7" ht="30" customHeight="1">
      <c r="B11" s="25" t="s">
        <v>70</v>
      </c>
      <c r="C11" s="64" t="s">
        <v>77</v>
      </c>
      <c r="D11" s="21">
        <v>190</v>
      </c>
      <c r="E11" s="24"/>
    </row>
    <row r="12" spans="2:7" ht="28.5" customHeight="1">
      <c r="B12" s="25" t="s">
        <v>48</v>
      </c>
      <c r="C12" s="19" t="s">
        <v>85</v>
      </c>
      <c r="D12" s="21">
        <v>70</v>
      </c>
      <c r="E12" s="24"/>
    </row>
    <row r="13" spans="2:7">
      <c r="B13" s="25" t="s">
        <v>1</v>
      </c>
      <c r="C13" s="17" t="s">
        <v>10</v>
      </c>
      <c r="D13" s="21" t="s">
        <v>10</v>
      </c>
      <c r="E13" s="24"/>
    </row>
    <row r="14" spans="2:7">
      <c r="B14" s="25" t="s">
        <v>3</v>
      </c>
      <c r="C14" s="17" t="s">
        <v>10</v>
      </c>
      <c r="D14" s="21" t="s">
        <v>10</v>
      </c>
      <c r="E14" s="24"/>
    </row>
    <row r="15" spans="2:7" ht="21" customHeight="1">
      <c r="B15" s="72" t="s">
        <v>131</v>
      </c>
      <c r="C15" s="26" t="s">
        <v>151</v>
      </c>
      <c r="D15" s="13">
        <v>98</v>
      </c>
      <c r="E15" s="28"/>
      <c r="G15" s="45">
        <f>D15+D24+D28+D31+D62+D66+D89+D91</f>
        <v>1463.0300000000002</v>
      </c>
    </row>
    <row r="16" spans="2:7" ht="16.5" customHeight="1">
      <c r="B16" s="94" t="s">
        <v>22</v>
      </c>
      <c r="C16" s="95"/>
      <c r="D16" s="68">
        <f>D18+D19+D23+D24+D28+D31+D49</f>
        <v>3610.23</v>
      </c>
      <c r="E16" s="30"/>
      <c r="F16" s="45"/>
    </row>
    <row r="17" spans="2:8" ht="16.5" customHeight="1">
      <c r="B17" s="2">
        <v>2009</v>
      </c>
      <c r="C17" s="65" t="s">
        <v>10</v>
      </c>
      <c r="D17" s="11" t="s">
        <v>10</v>
      </c>
      <c r="E17" s="30"/>
    </row>
    <row r="18" spans="2:8" ht="16.5" customHeight="1">
      <c r="B18" s="2">
        <v>2010</v>
      </c>
      <c r="C18" s="27" t="s">
        <v>10</v>
      </c>
      <c r="D18" s="13">
        <v>35.1</v>
      </c>
      <c r="E18" s="30"/>
    </row>
    <row r="19" spans="2:8" ht="16.5" customHeight="1">
      <c r="B19" s="25" t="s">
        <v>73</v>
      </c>
      <c r="C19" s="26" t="s">
        <v>74</v>
      </c>
      <c r="D19" s="13">
        <v>50</v>
      </c>
      <c r="E19" s="23"/>
      <c r="F19" s="31"/>
      <c r="G19" s="31"/>
      <c r="H19" s="31"/>
    </row>
    <row r="20" spans="2:8" ht="16.5" customHeight="1">
      <c r="B20" s="25" t="s">
        <v>67</v>
      </c>
      <c r="C20" s="27" t="s">
        <v>10</v>
      </c>
      <c r="D20" s="13" t="s">
        <v>10</v>
      </c>
      <c r="E20" s="23"/>
      <c r="F20" s="31"/>
      <c r="G20" s="31"/>
      <c r="H20" s="31"/>
    </row>
    <row r="21" spans="2:8" ht="16.5" customHeight="1">
      <c r="B21" s="25" t="s">
        <v>69</v>
      </c>
      <c r="C21" s="27" t="s">
        <v>10</v>
      </c>
      <c r="D21" s="13" t="s">
        <v>10</v>
      </c>
      <c r="E21" s="23"/>
      <c r="F21" s="31"/>
      <c r="G21" s="31"/>
      <c r="H21" s="31"/>
    </row>
    <row r="22" spans="2:8" ht="16.5" customHeight="1">
      <c r="B22" s="25" t="s">
        <v>70</v>
      </c>
      <c r="C22" s="27" t="s">
        <v>10</v>
      </c>
      <c r="D22" s="13" t="s">
        <v>10</v>
      </c>
      <c r="E22" s="23"/>
      <c r="F22" s="31"/>
      <c r="G22" s="31"/>
      <c r="H22" s="31"/>
    </row>
    <row r="23" spans="2:8" ht="32.25" customHeight="1">
      <c r="B23" s="2">
        <v>2015</v>
      </c>
      <c r="C23" s="26" t="s">
        <v>86</v>
      </c>
      <c r="D23" s="13">
        <v>1120</v>
      </c>
      <c r="E23" s="30"/>
    </row>
    <row r="24" spans="2:8">
      <c r="B24" s="2">
        <v>2016</v>
      </c>
      <c r="C24" s="33" t="s">
        <v>111</v>
      </c>
      <c r="D24" s="13">
        <f>D25+D26+D27</f>
        <v>92.63</v>
      </c>
      <c r="E24" s="30"/>
    </row>
    <row r="25" spans="2:8">
      <c r="B25" s="2"/>
      <c r="C25" s="26" t="s">
        <v>108</v>
      </c>
      <c r="D25" s="27">
        <v>19.2</v>
      </c>
      <c r="E25" s="30"/>
      <c r="G25" s="32"/>
    </row>
    <row r="26" spans="2:8">
      <c r="B26" s="2"/>
      <c r="C26" s="26" t="s">
        <v>109</v>
      </c>
      <c r="D26" s="27">
        <v>48.5</v>
      </c>
      <c r="E26" s="30"/>
      <c r="G26" s="32"/>
    </row>
    <row r="27" spans="2:8">
      <c r="B27" s="2"/>
      <c r="C27" s="26" t="s">
        <v>114</v>
      </c>
      <c r="D27" s="27">
        <v>24.93</v>
      </c>
      <c r="E27" s="30"/>
      <c r="G27" s="32"/>
    </row>
    <row r="28" spans="2:8" s="55" customFormat="1">
      <c r="B28" s="2">
        <v>2017</v>
      </c>
      <c r="C28" s="33" t="s">
        <v>111</v>
      </c>
      <c r="D28" s="13">
        <f>D29+D30</f>
        <v>118</v>
      </c>
      <c r="E28" s="37"/>
      <c r="G28" s="66"/>
    </row>
    <row r="29" spans="2:8">
      <c r="B29" s="2"/>
      <c r="C29" s="26" t="s">
        <v>137</v>
      </c>
      <c r="D29" s="27">
        <v>108.6</v>
      </c>
      <c r="E29" s="30"/>
      <c r="G29" s="32"/>
    </row>
    <row r="30" spans="2:8">
      <c r="B30" s="2"/>
      <c r="C30" s="26" t="s">
        <v>136</v>
      </c>
      <c r="D30" s="27">
        <v>9.4</v>
      </c>
      <c r="E30" s="30"/>
      <c r="G30" s="32"/>
    </row>
    <row r="31" spans="2:8">
      <c r="B31" s="2">
        <v>2018</v>
      </c>
      <c r="C31" s="33" t="s">
        <v>111</v>
      </c>
      <c r="D31" s="13">
        <f>SUM(D32:D48)</f>
        <v>694.50000000000011</v>
      </c>
      <c r="E31" s="30"/>
      <c r="G31" s="32"/>
    </row>
    <row r="32" spans="2:8" ht="15.75" customHeight="1">
      <c r="B32" s="2"/>
      <c r="C32" s="26" t="s">
        <v>127</v>
      </c>
      <c r="D32" s="27">
        <v>320.8</v>
      </c>
      <c r="E32" s="30"/>
      <c r="G32" s="32"/>
    </row>
    <row r="33" spans="2:7" ht="15.75" customHeight="1">
      <c r="B33" s="2"/>
      <c r="C33" s="26" t="s">
        <v>128</v>
      </c>
      <c r="D33" s="27">
        <v>4.3</v>
      </c>
      <c r="E33" s="30"/>
      <c r="G33" s="32"/>
    </row>
    <row r="34" spans="2:7" ht="15.75" customHeight="1">
      <c r="B34" s="2"/>
      <c r="C34" s="26" t="s">
        <v>129</v>
      </c>
      <c r="D34" s="27">
        <v>22.2</v>
      </c>
      <c r="E34" s="30"/>
      <c r="G34" s="32"/>
    </row>
    <row r="35" spans="2:7" ht="15.75" customHeight="1">
      <c r="B35" s="2"/>
      <c r="C35" s="26" t="s">
        <v>130</v>
      </c>
      <c r="D35" s="27">
        <v>9.1999999999999993</v>
      </c>
      <c r="E35" s="30"/>
      <c r="G35" s="32"/>
    </row>
    <row r="36" spans="2:7" ht="15.75" customHeight="1">
      <c r="B36" s="2"/>
      <c r="C36" s="26" t="s">
        <v>140</v>
      </c>
      <c r="D36" s="27">
        <v>24.7</v>
      </c>
      <c r="E36" s="30"/>
      <c r="G36" s="32"/>
    </row>
    <row r="37" spans="2:7" ht="15.75" customHeight="1">
      <c r="B37" s="2"/>
      <c r="C37" s="26" t="s">
        <v>141</v>
      </c>
      <c r="D37" s="27">
        <v>10.199999999999999</v>
      </c>
      <c r="E37" s="30"/>
      <c r="G37" s="32"/>
    </row>
    <row r="38" spans="2:7" ht="31.5">
      <c r="B38" s="2"/>
      <c r="C38" s="26" t="s">
        <v>142</v>
      </c>
      <c r="D38" s="27">
        <v>28.2</v>
      </c>
      <c r="E38" s="30"/>
      <c r="G38" s="32"/>
    </row>
    <row r="39" spans="2:7" ht="30" customHeight="1">
      <c r="B39" s="2"/>
      <c r="C39" s="26" t="s">
        <v>143</v>
      </c>
      <c r="D39" s="27">
        <v>15.4</v>
      </c>
      <c r="E39" s="30"/>
      <c r="G39" s="32"/>
    </row>
    <row r="40" spans="2:7" ht="18.75" customHeight="1">
      <c r="B40" s="2"/>
      <c r="C40" s="26" t="s">
        <v>144</v>
      </c>
      <c r="D40" s="27">
        <v>17.5</v>
      </c>
      <c r="E40" s="30"/>
      <c r="G40" s="32"/>
    </row>
    <row r="41" spans="2:7" ht="18.75" customHeight="1">
      <c r="B41" s="2"/>
      <c r="C41" s="26" t="s">
        <v>145</v>
      </c>
      <c r="D41" s="27">
        <v>30</v>
      </c>
      <c r="E41" s="30"/>
      <c r="G41" s="32"/>
    </row>
    <row r="42" spans="2:7">
      <c r="B42" s="2"/>
      <c r="C42" s="34" t="s">
        <v>146</v>
      </c>
      <c r="D42" s="27">
        <v>109</v>
      </c>
      <c r="E42" s="30"/>
      <c r="G42" s="32"/>
    </row>
    <row r="43" spans="2:7">
      <c r="B43" s="2"/>
      <c r="C43" s="34" t="s">
        <v>147</v>
      </c>
      <c r="D43" s="27">
        <v>14.7</v>
      </c>
      <c r="E43" s="30"/>
      <c r="G43" s="32"/>
    </row>
    <row r="44" spans="2:7" ht="18" customHeight="1">
      <c r="B44" s="2"/>
      <c r="C44" s="34" t="s">
        <v>148</v>
      </c>
      <c r="D44" s="27">
        <v>18.5</v>
      </c>
      <c r="E44" s="30"/>
      <c r="G44" s="32"/>
    </row>
    <row r="45" spans="2:7" ht="31.5">
      <c r="B45" s="2"/>
      <c r="C45" s="34" t="s">
        <v>170</v>
      </c>
      <c r="D45" s="27">
        <v>20</v>
      </c>
      <c r="E45" s="30"/>
      <c r="G45" s="32"/>
    </row>
    <row r="46" spans="2:7" ht="31.5">
      <c r="B46" s="2"/>
      <c r="C46" s="34" t="s">
        <v>171</v>
      </c>
      <c r="D46" s="27">
        <v>24.2</v>
      </c>
      <c r="E46" s="30"/>
      <c r="G46" s="32"/>
    </row>
    <row r="47" spans="2:7" ht="18.75" customHeight="1">
      <c r="B47" s="2"/>
      <c r="C47" s="34" t="s">
        <v>149</v>
      </c>
      <c r="D47" s="27">
        <v>18.600000000000001</v>
      </c>
      <c r="E47" s="30"/>
      <c r="G47" s="32"/>
    </row>
    <row r="48" spans="2:7" ht="18.75" customHeight="1">
      <c r="B48" s="2"/>
      <c r="C48" s="34" t="s">
        <v>150</v>
      </c>
      <c r="D48" s="27">
        <v>7</v>
      </c>
      <c r="E48" s="30"/>
      <c r="G48" s="32"/>
    </row>
    <row r="49" spans="2:7" ht="18.75" customHeight="1">
      <c r="B49" s="2">
        <v>2020</v>
      </c>
      <c r="C49" s="71" t="s">
        <v>111</v>
      </c>
      <c r="D49" s="13">
        <f>D50</f>
        <v>1500</v>
      </c>
      <c r="E49" s="30"/>
      <c r="G49" s="32"/>
    </row>
    <row r="50" spans="2:7" ht="33" customHeight="1">
      <c r="B50" s="2"/>
      <c r="C50" s="34" t="s">
        <v>172</v>
      </c>
      <c r="D50" s="27">
        <v>1500</v>
      </c>
      <c r="E50" s="30"/>
      <c r="G50" s="32"/>
    </row>
    <row r="51" spans="2:7">
      <c r="B51" s="92" t="s">
        <v>30</v>
      </c>
      <c r="C51" s="93"/>
      <c r="D51" s="68">
        <f>D56+D57+D58+D62+D66+D68</f>
        <v>591.9</v>
      </c>
      <c r="E51" s="30"/>
      <c r="F51" s="45"/>
      <c r="G51" s="32"/>
    </row>
    <row r="52" spans="2:7">
      <c r="B52" s="2">
        <v>2009</v>
      </c>
      <c r="C52" s="1" t="s">
        <v>10</v>
      </c>
      <c r="D52" s="13" t="s">
        <v>10</v>
      </c>
      <c r="E52" s="30"/>
      <c r="G52" s="32"/>
    </row>
    <row r="53" spans="2:7">
      <c r="B53" s="2">
        <v>2010</v>
      </c>
      <c r="C53" s="1" t="s">
        <v>10</v>
      </c>
      <c r="D53" s="13" t="s">
        <v>10</v>
      </c>
      <c r="E53" s="30"/>
      <c r="G53" s="32"/>
    </row>
    <row r="54" spans="2:7">
      <c r="B54" s="2">
        <v>2011</v>
      </c>
      <c r="C54" s="1" t="s">
        <v>10</v>
      </c>
      <c r="D54" s="13" t="s">
        <v>10</v>
      </c>
      <c r="E54" s="30"/>
      <c r="G54" s="32"/>
    </row>
    <row r="55" spans="2:7">
      <c r="B55" s="2">
        <v>2012</v>
      </c>
      <c r="C55" s="1" t="s">
        <v>10</v>
      </c>
      <c r="D55" s="13" t="s">
        <v>10</v>
      </c>
      <c r="E55" s="30"/>
      <c r="G55" s="32"/>
    </row>
    <row r="56" spans="2:7">
      <c r="B56" s="2">
        <v>2013</v>
      </c>
      <c r="C56" s="26" t="s">
        <v>79</v>
      </c>
      <c r="D56" s="13">
        <v>6</v>
      </c>
      <c r="E56" s="30"/>
    </row>
    <row r="57" spans="2:7">
      <c r="B57" s="2">
        <v>2014</v>
      </c>
      <c r="C57" s="26" t="s">
        <v>82</v>
      </c>
      <c r="D57" s="13">
        <v>10</v>
      </c>
      <c r="E57" s="30"/>
    </row>
    <row r="58" spans="2:7">
      <c r="B58" s="2">
        <v>2015</v>
      </c>
      <c r="C58" s="16" t="s">
        <v>111</v>
      </c>
      <c r="D58" s="40">
        <f>D59+D60+D61</f>
        <v>68</v>
      </c>
      <c r="E58" s="30"/>
    </row>
    <row r="59" spans="2:7">
      <c r="B59" s="37"/>
      <c r="C59" s="19" t="s">
        <v>97</v>
      </c>
      <c r="D59" s="49">
        <v>10</v>
      </c>
      <c r="E59" s="30"/>
    </row>
    <row r="60" spans="2:7" ht="16.5" customHeight="1">
      <c r="B60" s="37"/>
      <c r="C60" s="30" t="s">
        <v>98</v>
      </c>
      <c r="D60" s="49">
        <v>18</v>
      </c>
      <c r="E60" s="30"/>
    </row>
    <row r="61" spans="2:7" ht="16.5" customHeight="1">
      <c r="B61" s="37"/>
      <c r="C61" s="34" t="s">
        <v>99</v>
      </c>
      <c r="D61" s="49">
        <v>40</v>
      </c>
      <c r="E61" s="30"/>
    </row>
    <row r="62" spans="2:7">
      <c r="B62" s="2">
        <v>2018</v>
      </c>
      <c r="C62" s="67" t="s">
        <v>111</v>
      </c>
      <c r="D62" s="40">
        <f>D63+D64+D65</f>
        <v>417.9</v>
      </c>
      <c r="E62" s="30"/>
    </row>
    <row r="63" spans="2:7">
      <c r="B63" s="2"/>
      <c r="C63" s="34" t="s">
        <v>132</v>
      </c>
      <c r="D63" s="49">
        <v>23.1</v>
      </c>
      <c r="E63" s="30"/>
    </row>
    <row r="64" spans="2:7" ht="31.5">
      <c r="B64" s="2"/>
      <c r="C64" s="34" t="s">
        <v>152</v>
      </c>
      <c r="D64" s="49">
        <v>95</v>
      </c>
      <c r="E64" s="30"/>
    </row>
    <row r="65" spans="2:5" ht="31.5">
      <c r="B65" s="2"/>
      <c r="C65" s="34" t="s">
        <v>169</v>
      </c>
      <c r="D65" s="49">
        <v>299.8</v>
      </c>
      <c r="E65" s="30"/>
    </row>
    <row r="66" spans="2:5">
      <c r="B66" s="2">
        <v>2019</v>
      </c>
      <c r="C66" s="71" t="s">
        <v>111</v>
      </c>
      <c r="D66" s="40">
        <f>D67</f>
        <v>40</v>
      </c>
      <c r="E66" s="30"/>
    </row>
    <row r="67" spans="2:5" ht="21.75" customHeight="1">
      <c r="B67" s="29"/>
      <c r="C67" s="34" t="s">
        <v>167</v>
      </c>
      <c r="D67" s="49">
        <v>40</v>
      </c>
      <c r="E67" s="30"/>
    </row>
    <row r="68" spans="2:5" ht="21.75" customHeight="1">
      <c r="B68" s="2">
        <v>2020</v>
      </c>
      <c r="C68" s="71" t="s">
        <v>111</v>
      </c>
      <c r="D68" s="40">
        <f>D69+D70</f>
        <v>50</v>
      </c>
      <c r="E68" s="30"/>
    </row>
    <row r="69" spans="2:5">
      <c r="B69" s="29"/>
      <c r="C69" s="34" t="s">
        <v>173</v>
      </c>
      <c r="D69" s="49">
        <v>35</v>
      </c>
      <c r="E69" s="30"/>
    </row>
    <row r="70" spans="2:5">
      <c r="B70" s="29"/>
      <c r="C70" s="34" t="s">
        <v>174</v>
      </c>
      <c r="D70" s="49">
        <v>15</v>
      </c>
      <c r="E70" s="30"/>
    </row>
    <row r="71" spans="2:5">
      <c r="B71" s="91" t="s">
        <v>76</v>
      </c>
      <c r="C71" s="91"/>
      <c r="D71" s="70">
        <f>D74+D75</f>
        <v>112.7</v>
      </c>
      <c r="E71" s="30"/>
    </row>
    <row r="72" spans="2:5">
      <c r="B72" s="2">
        <v>2009</v>
      </c>
      <c r="C72" s="1" t="s">
        <v>10</v>
      </c>
      <c r="D72" s="40" t="s">
        <v>10</v>
      </c>
      <c r="E72" s="30"/>
    </row>
    <row r="73" spans="2:5">
      <c r="B73" s="2">
        <v>2012</v>
      </c>
      <c r="C73" s="1" t="s">
        <v>10</v>
      </c>
      <c r="D73" s="40" t="s">
        <v>10</v>
      </c>
      <c r="E73" s="30"/>
    </row>
    <row r="74" spans="2:5">
      <c r="B74" s="2">
        <v>2013</v>
      </c>
      <c r="C74" s="50" t="s">
        <v>80</v>
      </c>
      <c r="D74" s="40">
        <v>2.7</v>
      </c>
      <c r="E74" s="30"/>
    </row>
    <row r="75" spans="2:5">
      <c r="B75" s="2">
        <v>2015</v>
      </c>
      <c r="C75" s="69" t="s">
        <v>111</v>
      </c>
      <c r="D75" s="40">
        <f>SUM(D76:D85)</f>
        <v>110</v>
      </c>
      <c r="E75" s="30"/>
    </row>
    <row r="76" spans="2:5" ht="19.5" customHeight="1">
      <c r="B76" s="29"/>
      <c r="C76" s="3" t="s">
        <v>87</v>
      </c>
      <c r="D76" s="49">
        <v>18.399999999999999</v>
      </c>
      <c r="E76" s="30"/>
    </row>
    <row r="77" spans="2:5">
      <c r="B77" s="29"/>
      <c r="C77" s="19" t="s">
        <v>88</v>
      </c>
      <c r="D77" s="49">
        <v>24.6</v>
      </c>
      <c r="E77" s="30"/>
    </row>
    <row r="78" spans="2:5">
      <c r="B78" s="29"/>
      <c r="C78" s="3" t="s">
        <v>89</v>
      </c>
      <c r="D78" s="49">
        <v>5</v>
      </c>
      <c r="E78" s="30"/>
    </row>
    <row r="79" spans="2:5">
      <c r="B79" s="29"/>
      <c r="C79" s="3" t="s">
        <v>90</v>
      </c>
      <c r="D79" s="49">
        <v>7</v>
      </c>
      <c r="E79" s="41"/>
    </row>
    <row r="80" spans="2:5">
      <c r="B80" s="29"/>
      <c r="C80" s="3" t="s">
        <v>91</v>
      </c>
      <c r="D80" s="49">
        <v>4.4000000000000004</v>
      </c>
      <c r="E80" s="41"/>
    </row>
    <row r="81" spans="2:5">
      <c r="B81" s="29"/>
      <c r="C81" s="3" t="s">
        <v>92</v>
      </c>
      <c r="D81" s="49">
        <v>4.8</v>
      </c>
      <c r="E81" s="41"/>
    </row>
    <row r="82" spans="2:5">
      <c r="B82" s="29"/>
      <c r="C82" s="3" t="s">
        <v>93</v>
      </c>
      <c r="D82" s="49">
        <v>5.9</v>
      </c>
      <c r="E82" s="41"/>
    </row>
    <row r="83" spans="2:5">
      <c r="B83" s="29"/>
      <c r="C83" s="3" t="s">
        <v>94</v>
      </c>
      <c r="D83" s="49">
        <v>9</v>
      </c>
      <c r="E83" s="41"/>
    </row>
    <row r="84" spans="2:5">
      <c r="B84" s="29"/>
      <c r="C84" s="3" t="s">
        <v>95</v>
      </c>
      <c r="D84" s="49">
        <v>4</v>
      </c>
      <c r="E84" s="41"/>
    </row>
    <row r="85" spans="2:5">
      <c r="B85" s="29"/>
      <c r="C85" s="3" t="s">
        <v>96</v>
      </c>
      <c r="D85" s="49">
        <v>26.9</v>
      </c>
      <c r="E85" s="41"/>
    </row>
    <row r="86" spans="2:5">
      <c r="B86" s="2">
        <v>2016</v>
      </c>
      <c r="C86" s="17" t="s">
        <v>10</v>
      </c>
      <c r="D86" s="40" t="s">
        <v>10</v>
      </c>
      <c r="E86" s="41"/>
    </row>
    <row r="87" spans="2:5">
      <c r="B87" s="2">
        <v>2017</v>
      </c>
      <c r="C87" s="17" t="s">
        <v>10</v>
      </c>
      <c r="D87" s="40" t="s">
        <v>10</v>
      </c>
      <c r="E87" s="41"/>
    </row>
    <row r="88" spans="2:5">
      <c r="B88" s="2">
        <v>2018</v>
      </c>
      <c r="C88" s="17" t="s">
        <v>10</v>
      </c>
      <c r="D88" s="40" t="s">
        <v>10</v>
      </c>
      <c r="E88" s="41"/>
    </row>
    <row r="89" spans="2:5" ht="23.25" customHeight="1">
      <c r="B89" s="90" t="s">
        <v>138</v>
      </c>
      <c r="C89" s="90"/>
      <c r="D89" s="70">
        <v>1</v>
      </c>
      <c r="E89" s="41"/>
    </row>
    <row r="90" spans="2:5">
      <c r="B90" s="2">
        <v>2017</v>
      </c>
      <c r="C90" s="3" t="s">
        <v>139</v>
      </c>
      <c r="D90" s="49">
        <v>1</v>
      </c>
      <c r="E90" s="41"/>
    </row>
    <row r="91" spans="2:5" ht="26.25" customHeight="1">
      <c r="B91" s="92" t="s">
        <v>168</v>
      </c>
      <c r="C91" s="93"/>
      <c r="D91" s="70">
        <f>D92</f>
        <v>1</v>
      </c>
      <c r="E91" s="41"/>
    </row>
    <row r="92" spans="2:5">
      <c r="B92" s="2">
        <v>2019</v>
      </c>
      <c r="C92" s="3" t="s">
        <v>139</v>
      </c>
      <c r="D92" s="49">
        <v>1</v>
      </c>
      <c r="E92" s="41"/>
    </row>
    <row r="93" spans="2:5">
      <c r="B93" s="2"/>
      <c r="C93" s="3"/>
      <c r="D93" s="49"/>
      <c r="E93" s="41"/>
    </row>
    <row r="94" spans="2:5">
      <c r="B94" s="92" t="s">
        <v>182</v>
      </c>
      <c r="C94" s="96"/>
      <c r="D94" s="83">
        <f>D95</f>
        <v>1</v>
      </c>
      <c r="E94" s="41"/>
    </row>
    <row r="95" spans="2:5">
      <c r="B95" s="2">
        <v>2020</v>
      </c>
      <c r="C95" s="3" t="s">
        <v>139</v>
      </c>
      <c r="D95" s="84">
        <v>1</v>
      </c>
      <c r="E95" s="41"/>
    </row>
    <row r="96" spans="2:5">
      <c r="B96" s="92" t="s">
        <v>188</v>
      </c>
      <c r="C96" s="96"/>
      <c r="D96" s="85">
        <f>D97</f>
        <v>1</v>
      </c>
      <c r="E96" s="41"/>
    </row>
    <row r="97" spans="2:7">
      <c r="B97" s="2">
        <v>2020</v>
      </c>
      <c r="C97" s="3" t="s">
        <v>139</v>
      </c>
      <c r="D97" s="84">
        <v>1</v>
      </c>
      <c r="E97" s="41"/>
    </row>
    <row r="98" spans="2:7" ht="20.25" customHeight="1">
      <c r="B98" s="29"/>
      <c r="C98" s="5" t="s">
        <v>189</v>
      </c>
      <c r="D98" s="73">
        <f>D5+D16+D51+D71+D89+D91+D94+D96</f>
        <v>4683.7299999999996</v>
      </c>
      <c r="E98" s="41"/>
      <c r="F98" s="41"/>
      <c r="G98" s="41"/>
    </row>
    <row r="99" spans="2:7">
      <c r="B99" s="42"/>
      <c r="C99" s="42"/>
      <c r="D99" s="43"/>
      <c r="E99" s="41"/>
      <c r="F99" s="41"/>
      <c r="G99" s="41"/>
    </row>
    <row r="100" spans="2:7">
      <c r="B100" s="89" t="s">
        <v>187</v>
      </c>
      <c r="C100" s="89"/>
      <c r="D100" s="89"/>
      <c r="E100" s="41"/>
      <c r="F100" s="41"/>
      <c r="G100" s="41"/>
    </row>
    <row r="101" spans="2:7">
      <c r="B101" s="42"/>
      <c r="C101" s="42"/>
      <c r="D101" s="43"/>
      <c r="E101" s="41"/>
      <c r="F101" s="41"/>
      <c r="G101" s="41"/>
    </row>
    <row r="102" spans="2:7" ht="15" customHeight="1">
      <c r="B102" s="41"/>
      <c r="C102" s="41"/>
      <c r="D102" s="44"/>
      <c r="E102" s="41"/>
      <c r="F102" s="41"/>
      <c r="G102" s="41"/>
    </row>
    <row r="103" spans="2:7" hidden="1">
      <c r="B103" s="41"/>
      <c r="C103" s="41"/>
      <c r="D103" s="44"/>
      <c r="E103" s="41"/>
      <c r="F103" s="41"/>
      <c r="G103" s="41"/>
    </row>
    <row r="104" spans="2:7" hidden="1">
      <c r="B104" s="41"/>
      <c r="C104" s="41"/>
      <c r="D104" s="44"/>
      <c r="E104" s="41"/>
      <c r="F104" s="41"/>
      <c r="G104" s="41"/>
    </row>
    <row r="105" spans="2:7" hidden="1">
      <c r="B105" s="41"/>
      <c r="C105" s="41"/>
      <c r="D105" s="44"/>
      <c r="E105" s="41"/>
      <c r="F105" s="41"/>
      <c r="G105" s="41"/>
    </row>
    <row r="106" spans="2:7" hidden="1">
      <c r="B106" s="41"/>
      <c r="C106" s="41"/>
      <c r="D106" s="41"/>
      <c r="E106" s="41"/>
      <c r="F106" s="41"/>
      <c r="G106" s="41"/>
    </row>
    <row r="107" spans="2:7">
      <c r="B107" s="41"/>
      <c r="C107" s="41"/>
      <c r="D107" s="41"/>
      <c r="E107" s="41"/>
      <c r="F107" s="41"/>
      <c r="G107" s="41"/>
    </row>
  </sheetData>
  <mergeCells count="10">
    <mergeCell ref="B5:C5"/>
    <mergeCell ref="B2:D2"/>
    <mergeCell ref="B100:D100"/>
    <mergeCell ref="B89:C89"/>
    <mergeCell ref="B71:C71"/>
    <mergeCell ref="B51:C51"/>
    <mergeCell ref="B16:C16"/>
    <mergeCell ref="B91:C91"/>
    <mergeCell ref="B94:C94"/>
    <mergeCell ref="B96:C96"/>
  </mergeCells>
  <pageMargins left="0.86614173228346458" right="0.35433070866141736" top="0.15748031496062992" bottom="0.35433070866141736" header="0.19685039370078741" footer="0.35433070866141736"/>
  <pageSetup paperSize="9" scale="91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topLeftCell="B28" zoomScaleNormal="100" workbookViewId="0">
      <selection activeCell="J12" sqref="J12"/>
    </sheetView>
  </sheetViews>
  <sheetFormatPr defaultRowHeight="15.75"/>
  <cols>
    <col min="1" max="1" width="9.140625" style="9" hidden="1" customWidth="1"/>
    <col min="2" max="2" width="9.7109375" style="9" customWidth="1"/>
    <col min="3" max="3" width="63" style="9" customWidth="1"/>
    <col min="4" max="4" width="15.7109375" style="9" customWidth="1"/>
    <col min="5" max="5" width="14.7109375" style="9" hidden="1" customWidth="1"/>
    <col min="6" max="8" width="10.140625" style="9" bestFit="1" customWidth="1"/>
    <col min="9" max="16384" width="9.140625" style="9"/>
  </cols>
  <sheetData>
    <row r="1" spans="2:8" ht="7.5" customHeight="1"/>
    <row r="2" spans="2:8" ht="45.75" customHeight="1">
      <c r="B2" s="97" t="s">
        <v>194</v>
      </c>
      <c r="C2" s="97"/>
      <c r="D2" s="97"/>
      <c r="E2" s="97"/>
    </row>
    <row r="3" spans="2:8" ht="27.75" hidden="1" customHeight="1"/>
    <row r="4" spans="2:8" ht="18" customHeight="1">
      <c r="B4" s="1" t="s">
        <v>158</v>
      </c>
      <c r="C4" s="1" t="s">
        <v>110</v>
      </c>
      <c r="D4" s="60" t="s">
        <v>11</v>
      </c>
      <c r="E4" s="1" t="s">
        <v>0</v>
      </c>
    </row>
    <row r="5" spans="2:8" ht="15.75" customHeight="1">
      <c r="B5" s="1">
        <v>2009</v>
      </c>
      <c r="C5" s="10" t="s">
        <v>10</v>
      </c>
      <c r="D5" s="11" t="s">
        <v>10</v>
      </c>
      <c r="E5" s="1"/>
    </row>
    <row r="6" spans="2:8" ht="15.75" customHeight="1">
      <c r="B6" s="1">
        <v>2010</v>
      </c>
      <c r="C6" s="12" t="s">
        <v>78</v>
      </c>
      <c r="D6" s="13">
        <v>84.83</v>
      </c>
      <c r="E6" s="1"/>
    </row>
    <row r="7" spans="2:8" ht="18" customHeight="1">
      <c r="B7" s="1">
        <v>2011</v>
      </c>
      <c r="C7" s="12" t="s">
        <v>72</v>
      </c>
      <c r="D7" s="13">
        <v>555</v>
      </c>
      <c r="E7" s="1"/>
    </row>
    <row r="8" spans="2:8" ht="15.75" customHeight="1">
      <c r="B8" s="1"/>
      <c r="C8" s="12" t="s">
        <v>74</v>
      </c>
      <c r="D8" s="13">
        <v>100</v>
      </c>
      <c r="E8" s="1"/>
    </row>
    <row r="9" spans="2:8" ht="15.75" customHeight="1">
      <c r="B9" s="1">
        <v>2012</v>
      </c>
      <c r="C9" s="14" t="s">
        <v>10</v>
      </c>
      <c r="D9" s="13" t="s">
        <v>10</v>
      </c>
      <c r="E9" s="1"/>
    </row>
    <row r="10" spans="2:8" ht="16.5" customHeight="1">
      <c r="B10" s="1">
        <v>2013</v>
      </c>
      <c r="C10" s="12" t="s">
        <v>81</v>
      </c>
      <c r="D10" s="13">
        <v>99</v>
      </c>
      <c r="E10" s="1"/>
    </row>
    <row r="11" spans="2:8" ht="14.25" customHeight="1">
      <c r="B11" s="1">
        <v>2014</v>
      </c>
      <c r="C11" s="14" t="s">
        <v>10</v>
      </c>
      <c r="D11" s="13" t="s">
        <v>10</v>
      </c>
      <c r="E11" s="1"/>
    </row>
    <row r="12" spans="2:8" ht="18.75" customHeight="1">
      <c r="B12" s="15">
        <v>2015</v>
      </c>
      <c r="C12" s="16" t="s">
        <v>111</v>
      </c>
      <c r="D12" s="13">
        <f>D13+D14</f>
        <v>1110</v>
      </c>
      <c r="E12" s="1"/>
    </row>
    <row r="13" spans="2:8" ht="47.25" customHeight="1">
      <c r="B13" s="17"/>
      <c r="C13" s="3" t="s">
        <v>83</v>
      </c>
      <c r="D13" s="18">
        <v>1096.58</v>
      </c>
      <c r="E13" s="19"/>
      <c r="H13" s="45"/>
    </row>
    <row r="14" spans="2:8" ht="15.75" customHeight="1">
      <c r="B14" s="17"/>
      <c r="C14" s="3" t="s">
        <v>84</v>
      </c>
      <c r="D14" s="18">
        <v>13.42</v>
      </c>
      <c r="E14" s="19"/>
    </row>
    <row r="15" spans="2:8" ht="15.75" customHeight="1">
      <c r="B15" s="15">
        <v>2016</v>
      </c>
      <c r="C15" s="20" t="s">
        <v>111</v>
      </c>
      <c r="D15" s="21">
        <f>SUM(D16:D22)</f>
        <v>1325</v>
      </c>
      <c r="E15" s="19"/>
    </row>
    <row r="16" spans="2:8" ht="15" customHeight="1">
      <c r="B16" s="22"/>
      <c r="C16" s="23" t="s">
        <v>105</v>
      </c>
      <c r="D16" s="18">
        <v>100</v>
      </c>
      <c r="E16" s="23"/>
    </row>
    <row r="17" spans="2:8" ht="16.5" customHeight="1">
      <c r="B17" s="22"/>
      <c r="C17" s="19" t="s">
        <v>106</v>
      </c>
      <c r="D17" s="18">
        <v>175</v>
      </c>
      <c r="E17" s="24"/>
    </row>
    <row r="18" spans="2:8">
      <c r="B18" s="22"/>
      <c r="C18" s="19" t="s">
        <v>2</v>
      </c>
      <c r="D18" s="18">
        <v>240</v>
      </c>
      <c r="E18" s="24"/>
    </row>
    <row r="19" spans="2:8">
      <c r="B19" s="22"/>
      <c r="C19" s="19" t="s">
        <v>107</v>
      </c>
      <c r="D19" s="18">
        <v>280</v>
      </c>
      <c r="E19" s="24"/>
    </row>
    <row r="20" spans="2:8">
      <c r="B20" s="22"/>
      <c r="C20" s="19" t="s">
        <v>102</v>
      </c>
      <c r="D20" s="18">
        <v>300</v>
      </c>
      <c r="E20" s="24"/>
    </row>
    <row r="21" spans="2:8">
      <c r="B21" s="22"/>
      <c r="C21" s="19" t="s">
        <v>103</v>
      </c>
      <c r="D21" s="18">
        <v>100</v>
      </c>
      <c r="E21" s="24"/>
    </row>
    <row r="22" spans="2:8">
      <c r="B22" s="22"/>
      <c r="C22" s="19" t="s">
        <v>104</v>
      </c>
      <c r="D22" s="18">
        <v>130</v>
      </c>
      <c r="E22" s="24"/>
    </row>
    <row r="23" spans="2:8">
      <c r="B23" s="25" t="s">
        <v>3</v>
      </c>
      <c r="C23" s="16" t="s">
        <v>111</v>
      </c>
      <c r="D23" s="21">
        <f>SUM(D24:D32)</f>
        <v>8446.869999999999</v>
      </c>
      <c r="E23" s="24"/>
    </row>
    <row r="24" spans="2:8" ht="15.75" customHeight="1">
      <c r="B24" s="22"/>
      <c r="C24" s="26" t="s">
        <v>4</v>
      </c>
      <c r="D24" s="27">
        <v>575</v>
      </c>
      <c r="E24" s="28"/>
    </row>
    <row r="25" spans="2:8" ht="18.75" customHeight="1">
      <c r="B25" s="29"/>
      <c r="C25" s="26" t="s">
        <v>5</v>
      </c>
      <c r="D25" s="27">
        <v>26</v>
      </c>
      <c r="E25" s="30"/>
      <c r="G25" s="45"/>
    </row>
    <row r="26" spans="2:8" ht="17.25" customHeight="1">
      <c r="B26" s="29"/>
      <c r="C26" s="26" t="s">
        <v>6</v>
      </c>
      <c r="D26" s="27">
        <v>22</v>
      </c>
      <c r="E26" s="30"/>
    </row>
    <row r="27" spans="2:8" ht="29.25" customHeight="1">
      <c r="B27" s="23"/>
      <c r="C27" s="26" t="s">
        <v>7</v>
      </c>
      <c r="D27" s="27">
        <v>56</v>
      </c>
      <c r="E27" s="23"/>
      <c r="F27" s="77">
        <f>D15+D23+D33+D41</f>
        <v>20749.07</v>
      </c>
      <c r="G27" s="31"/>
      <c r="H27" s="31"/>
    </row>
    <row r="28" spans="2:8" ht="21.75" customHeight="1">
      <c r="B28" s="30"/>
      <c r="C28" s="26" t="s">
        <v>8</v>
      </c>
      <c r="D28" s="27">
        <v>2350</v>
      </c>
      <c r="E28" s="30"/>
    </row>
    <row r="29" spans="2:8" ht="29.25" customHeight="1">
      <c r="B29" s="30"/>
      <c r="C29" s="26" t="s">
        <v>9</v>
      </c>
      <c r="D29" s="27">
        <v>2352</v>
      </c>
      <c r="E29" s="30"/>
      <c r="G29" s="32"/>
    </row>
    <row r="30" spans="2:8" ht="21.75" customHeight="1">
      <c r="B30" s="30"/>
      <c r="C30" s="26" t="s">
        <v>12</v>
      </c>
      <c r="D30" s="27">
        <v>98.23</v>
      </c>
      <c r="E30" s="30"/>
    </row>
    <row r="31" spans="2:8" ht="17.25" customHeight="1">
      <c r="B31" s="30"/>
      <c r="C31" s="26" t="s">
        <v>123</v>
      </c>
      <c r="D31" s="27">
        <v>191.5</v>
      </c>
      <c r="E31" s="30"/>
    </row>
    <row r="32" spans="2:8">
      <c r="B32" s="30"/>
      <c r="C32" s="26" t="s">
        <v>177</v>
      </c>
      <c r="D32" s="27">
        <v>2776.14</v>
      </c>
      <c r="E32" s="30"/>
      <c r="F32" s="45"/>
    </row>
    <row r="33" spans="2:6">
      <c r="B33" s="2">
        <v>2018</v>
      </c>
      <c r="C33" s="33" t="s">
        <v>111</v>
      </c>
      <c r="D33" s="13">
        <f>D38+D39+D40++D34+D35+D36+D37</f>
        <v>4902.8</v>
      </c>
      <c r="E33" s="30"/>
    </row>
    <row r="34" spans="2:6">
      <c r="B34" s="2"/>
      <c r="C34" s="26" t="s">
        <v>178</v>
      </c>
      <c r="D34" s="27">
        <v>91.8</v>
      </c>
      <c r="E34" s="30"/>
    </row>
    <row r="35" spans="2:6">
      <c r="B35" s="2"/>
      <c r="C35" s="26" t="s">
        <v>179</v>
      </c>
      <c r="D35" s="27">
        <v>41.6</v>
      </c>
      <c r="E35" s="30"/>
    </row>
    <row r="36" spans="2:6">
      <c r="B36" s="2"/>
      <c r="C36" s="26" t="s">
        <v>180</v>
      </c>
      <c r="D36" s="27">
        <v>196.2</v>
      </c>
      <c r="E36" s="30"/>
    </row>
    <row r="37" spans="2:6">
      <c r="B37" s="2"/>
      <c r="C37" s="34" t="s">
        <v>156</v>
      </c>
      <c r="D37" s="27">
        <v>179.2</v>
      </c>
      <c r="E37" s="30"/>
    </row>
    <row r="38" spans="2:6" ht="16.5" customHeight="1">
      <c r="B38" s="29"/>
      <c r="C38" s="34" t="s">
        <v>153</v>
      </c>
      <c r="D38" s="35">
        <f>2197+2197</f>
        <v>4394</v>
      </c>
      <c r="E38" s="30"/>
    </row>
    <row r="39" spans="2:6" hidden="1">
      <c r="B39" s="36"/>
      <c r="C39" s="34"/>
      <c r="D39" s="35"/>
      <c r="E39" s="30"/>
    </row>
    <row r="40" spans="2:6" ht="18.75" hidden="1" customHeight="1">
      <c r="B40" s="30"/>
      <c r="C40" s="34"/>
      <c r="D40" s="35"/>
      <c r="E40" s="30"/>
    </row>
    <row r="41" spans="2:6">
      <c r="B41" s="2">
        <v>2019</v>
      </c>
      <c r="C41" s="37" t="s">
        <v>111</v>
      </c>
      <c r="D41" s="38">
        <f>SUM(D42:D48)</f>
        <v>6074.4</v>
      </c>
      <c r="E41" s="30"/>
      <c r="F41" s="45"/>
    </row>
    <row r="42" spans="2:6" ht="15.75" customHeight="1">
      <c r="B42" s="29"/>
      <c r="C42" s="39" t="s">
        <v>154</v>
      </c>
      <c r="D42" s="35">
        <v>2197</v>
      </c>
      <c r="E42" s="30"/>
    </row>
    <row r="43" spans="2:6" ht="18" customHeight="1">
      <c r="B43" s="29"/>
      <c r="C43" s="34" t="s">
        <v>156</v>
      </c>
      <c r="D43" s="35">
        <v>150</v>
      </c>
      <c r="E43" s="30"/>
    </row>
    <row r="44" spans="2:6" ht="31.5" customHeight="1">
      <c r="B44" s="29"/>
      <c r="C44" s="34" t="s">
        <v>155</v>
      </c>
      <c r="D44" s="35">
        <v>516</v>
      </c>
      <c r="E44" s="30"/>
    </row>
    <row r="45" spans="2:6" ht="17.25" customHeight="1">
      <c r="B45" s="29"/>
      <c r="C45" s="39" t="s">
        <v>157</v>
      </c>
      <c r="D45" s="35">
        <v>64.400000000000006</v>
      </c>
      <c r="E45" s="30"/>
    </row>
    <row r="46" spans="2:6" ht="17.25" customHeight="1">
      <c r="B46" s="29"/>
      <c r="C46" s="39" t="s">
        <v>164</v>
      </c>
      <c r="D46" s="35">
        <v>2500</v>
      </c>
      <c r="E46" s="41"/>
    </row>
    <row r="47" spans="2:6" ht="17.25" customHeight="1">
      <c r="B47" s="29"/>
      <c r="C47" s="39" t="s">
        <v>165</v>
      </c>
      <c r="D47" s="35">
        <v>577</v>
      </c>
      <c r="E47" s="41"/>
    </row>
    <row r="48" spans="2:6" ht="17.25" customHeight="1">
      <c r="B48" s="29"/>
      <c r="C48" s="39" t="s">
        <v>166</v>
      </c>
      <c r="D48" s="35">
        <v>70</v>
      </c>
      <c r="E48" s="41"/>
    </row>
    <row r="49" spans="2:7" ht="17.25" customHeight="1">
      <c r="B49" s="2">
        <v>2020</v>
      </c>
      <c r="C49" s="75" t="s">
        <v>111</v>
      </c>
      <c r="D49" s="38">
        <f>D50+D51</f>
        <v>5120</v>
      </c>
      <c r="E49" s="41"/>
    </row>
    <row r="50" spans="2:7" ht="50.25" customHeight="1">
      <c r="B50" s="29"/>
      <c r="C50" s="76" t="s">
        <v>176</v>
      </c>
      <c r="D50" s="35">
        <v>4020</v>
      </c>
      <c r="E50" s="41"/>
    </row>
    <row r="51" spans="2:7" s="82" customFormat="1" ht="21.75" customHeight="1">
      <c r="B51" s="78"/>
      <c r="C51" s="79" t="s">
        <v>183</v>
      </c>
      <c r="D51" s="80">
        <v>1100</v>
      </c>
      <c r="E51" s="81"/>
    </row>
    <row r="52" spans="2:7" ht="17.25" customHeight="1">
      <c r="B52" s="29"/>
      <c r="C52" s="5" t="s">
        <v>191</v>
      </c>
      <c r="D52" s="6">
        <f>D6+D7+D8+D10+D12+D15+D23+D33+D41+D49</f>
        <v>27817.9</v>
      </c>
      <c r="E52" s="41"/>
      <c r="F52" s="41"/>
      <c r="G52" s="41"/>
    </row>
    <row r="53" spans="2:7" ht="17.25" customHeight="1">
      <c r="B53" s="42"/>
      <c r="C53" s="61"/>
      <c r="D53" s="62"/>
      <c r="E53" s="41"/>
      <c r="F53" s="41"/>
      <c r="G53" s="41"/>
    </row>
    <row r="54" spans="2:7">
      <c r="B54" s="89" t="s">
        <v>185</v>
      </c>
      <c r="C54" s="89"/>
      <c r="D54" s="89"/>
      <c r="E54" s="41"/>
      <c r="F54" s="41"/>
      <c r="G54" s="41"/>
    </row>
    <row r="55" spans="2:7">
      <c r="B55" s="42"/>
      <c r="C55" s="42"/>
      <c r="D55" s="43"/>
      <c r="E55" s="41"/>
      <c r="F55" s="41"/>
      <c r="G55" s="41"/>
    </row>
    <row r="56" spans="2:7">
      <c r="B56" s="42"/>
      <c r="C56" s="42"/>
      <c r="D56" s="43"/>
      <c r="E56" s="41"/>
      <c r="F56" s="41"/>
      <c r="G56" s="41"/>
    </row>
    <row r="57" spans="2:7">
      <c r="B57" s="41"/>
      <c r="C57" s="41"/>
      <c r="D57" s="44"/>
      <c r="E57" s="41"/>
      <c r="F57" s="41"/>
      <c r="G57" s="41"/>
    </row>
    <row r="58" spans="2:7">
      <c r="B58" s="41"/>
      <c r="C58" s="41"/>
      <c r="D58" s="44"/>
      <c r="E58" s="41"/>
      <c r="F58" s="41"/>
      <c r="G58" s="41"/>
    </row>
    <row r="59" spans="2:7">
      <c r="B59" s="41"/>
      <c r="C59" s="41"/>
      <c r="D59" s="44"/>
      <c r="E59" s="41"/>
      <c r="F59" s="41"/>
      <c r="G59" s="41"/>
    </row>
    <row r="60" spans="2:7">
      <c r="B60" s="41"/>
      <c r="C60" s="41"/>
      <c r="D60" s="44"/>
      <c r="E60" s="41"/>
      <c r="F60" s="41"/>
      <c r="G60" s="41"/>
    </row>
    <row r="61" spans="2:7">
      <c r="B61" s="41"/>
      <c r="C61" s="41"/>
      <c r="D61" s="44"/>
      <c r="E61" s="41"/>
      <c r="F61" s="41"/>
      <c r="G61" s="41"/>
    </row>
    <row r="62" spans="2:7">
      <c r="B62" s="41"/>
      <c r="C62" s="41"/>
      <c r="D62" s="44"/>
      <c r="E62" s="41"/>
      <c r="F62" s="41"/>
      <c r="G62" s="41"/>
    </row>
    <row r="63" spans="2:7">
      <c r="D63" s="45"/>
    </row>
    <row r="64" spans="2:7">
      <c r="D64" s="45"/>
    </row>
  </sheetData>
  <mergeCells count="2">
    <mergeCell ref="B2:E2"/>
    <mergeCell ref="B54:D54"/>
  </mergeCells>
  <pageMargins left="0.82677165354330717" right="0.35433070866141736" top="0.27559055118110237" bottom="0.47244094488188981" header="0.23622047244094491" footer="0.47244094488188981"/>
  <pageSetup paperSize="9" fitToHeight="3" orientation="portrait" r:id="rId1"/>
  <headerFooter alignWithMargins="0"/>
  <rowBreaks count="1" manualBreakCount="1">
    <brk id="54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9"/>
  <sheetViews>
    <sheetView topLeftCell="B104" zoomScaleNormal="100" workbookViewId="0">
      <selection activeCell="C150" sqref="C150"/>
    </sheetView>
  </sheetViews>
  <sheetFormatPr defaultRowHeight="15.75"/>
  <cols>
    <col min="1" max="1" width="9.140625" style="9" hidden="1" customWidth="1"/>
    <col min="2" max="2" width="8.28515625" style="55" customWidth="1"/>
    <col min="3" max="3" width="66.28515625" style="9" customWidth="1"/>
    <col min="4" max="4" width="18.140625" style="9" customWidth="1"/>
    <col min="5" max="5" width="14.7109375" style="9" hidden="1" customWidth="1"/>
    <col min="6" max="6" width="13.140625" style="9" customWidth="1"/>
    <col min="7" max="16384" width="9.140625" style="9"/>
  </cols>
  <sheetData>
    <row r="1" spans="2:6" ht="8.25" customHeight="1"/>
    <row r="2" spans="2:6" ht="33" customHeight="1">
      <c r="B2" s="97" t="s">
        <v>193</v>
      </c>
      <c r="C2" s="97"/>
      <c r="D2" s="97"/>
      <c r="E2" s="97"/>
    </row>
    <row r="3" spans="2:6" ht="0.75" customHeight="1"/>
    <row r="4" spans="2:6" ht="15.75" hidden="1" customHeight="1">
      <c r="B4" s="98"/>
      <c r="C4" s="98"/>
      <c r="D4" s="98"/>
      <c r="E4" s="98"/>
    </row>
    <row r="5" spans="2:6" ht="18.75" customHeight="1">
      <c r="B5" s="1" t="s">
        <v>158</v>
      </c>
      <c r="C5" s="1" t="s">
        <v>100</v>
      </c>
      <c r="D5" s="1" t="s">
        <v>11</v>
      </c>
      <c r="E5" s="1" t="s">
        <v>0</v>
      </c>
    </row>
    <row r="6" spans="2:6" ht="17.25" customHeight="1">
      <c r="B6" s="99" t="s">
        <v>62</v>
      </c>
      <c r="C6" s="100"/>
      <c r="D6" s="13">
        <f>D7+D8+D9+D16+D24</f>
        <v>4245.62</v>
      </c>
      <c r="E6" s="1"/>
      <c r="F6" s="45"/>
    </row>
    <row r="7" spans="2:6" ht="18" customHeight="1">
      <c r="B7" s="54">
        <v>2013</v>
      </c>
      <c r="C7" s="46" t="s">
        <v>68</v>
      </c>
      <c r="D7" s="13">
        <v>450</v>
      </c>
      <c r="E7" s="1"/>
    </row>
    <row r="8" spans="2:6" ht="15.75" customHeight="1">
      <c r="B8" s="54">
        <v>2014</v>
      </c>
      <c r="C8" s="46" t="s">
        <v>68</v>
      </c>
      <c r="D8" s="13">
        <v>170</v>
      </c>
      <c r="E8" s="1"/>
    </row>
    <row r="9" spans="2:6" ht="17.25" customHeight="1">
      <c r="B9" s="1">
        <v>2015</v>
      </c>
      <c r="C9" s="20" t="s">
        <v>111</v>
      </c>
      <c r="D9" s="13">
        <f>D10+D11+D12+D13+D14+D15</f>
        <v>1475.92</v>
      </c>
      <c r="E9" s="1"/>
    </row>
    <row r="10" spans="2:6" ht="13.5" customHeight="1">
      <c r="B10" s="15"/>
      <c r="C10" s="3" t="s">
        <v>13</v>
      </c>
      <c r="D10" s="18">
        <v>134</v>
      </c>
      <c r="E10" s="19"/>
    </row>
    <row r="11" spans="2:6" ht="15.75" customHeight="1">
      <c r="B11" s="25"/>
      <c r="C11" s="23" t="s">
        <v>14</v>
      </c>
      <c r="D11" s="18">
        <v>165</v>
      </c>
      <c r="E11" s="23"/>
    </row>
    <row r="12" spans="2:6">
      <c r="B12" s="25"/>
      <c r="C12" s="3" t="s">
        <v>15</v>
      </c>
      <c r="D12" s="18">
        <v>291.89999999999998</v>
      </c>
      <c r="E12" s="24"/>
    </row>
    <row r="13" spans="2:6">
      <c r="B13" s="25"/>
      <c r="C13" s="3" t="s">
        <v>16</v>
      </c>
      <c r="D13" s="18">
        <v>740.02</v>
      </c>
      <c r="E13" s="24"/>
    </row>
    <row r="14" spans="2:6">
      <c r="B14" s="25"/>
      <c r="C14" s="3" t="s">
        <v>17</v>
      </c>
      <c r="D14" s="18">
        <v>55</v>
      </c>
      <c r="E14" s="24"/>
    </row>
    <row r="15" spans="2:6" ht="16.5" customHeight="1">
      <c r="B15" s="25"/>
      <c r="C15" s="47" t="s">
        <v>18</v>
      </c>
      <c r="D15" s="27">
        <v>90</v>
      </c>
      <c r="E15" s="28"/>
    </row>
    <row r="16" spans="2:6" ht="15.75" customHeight="1">
      <c r="B16" s="25" t="s">
        <v>1</v>
      </c>
      <c r="C16" s="48" t="s">
        <v>111</v>
      </c>
      <c r="D16" s="13">
        <f>D17+D18+D19+D20+D21+D22+D23</f>
        <v>625.5</v>
      </c>
      <c r="E16" s="28"/>
    </row>
    <row r="17" spans="2:5" ht="17.25" customHeight="1">
      <c r="B17" s="25"/>
      <c r="C17" s="3" t="s">
        <v>13</v>
      </c>
      <c r="D17" s="27">
        <v>9.4</v>
      </c>
      <c r="E17" s="28"/>
    </row>
    <row r="18" spans="2:5" ht="16.5" customHeight="1">
      <c r="B18" s="25"/>
      <c r="C18" s="3" t="s">
        <v>17</v>
      </c>
      <c r="D18" s="27">
        <v>60.2</v>
      </c>
      <c r="E18" s="28"/>
    </row>
    <row r="19" spans="2:5" ht="15" customHeight="1">
      <c r="B19" s="25"/>
      <c r="C19" s="3" t="s">
        <v>15</v>
      </c>
      <c r="D19" s="27">
        <v>277.39999999999998</v>
      </c>
      <c r="E19" s="28"/>
    </row>
    <row r="20" spans="2:5" ht="17.25" customHeight="1">
      <c r="B20" s="25"/>
      <c r="C20" s="3" t="s">
        <v>115</v>
      </c>
      <c r="D20" s="27">
        <v>103</v>
      </c>
      <c r="E20" s="28"/>
    </row>
    <row r="21" spans="2:5" ht="18" customHeight="1">
      <c r="B21" s="25"/>
      <c r="C21" s="3" t="s">
        <v>36</v>
      </c>
      <c r="D21" s="27">
        <v>16.5</v>
      </c>
      <c r="E21" s="28"/>
    </row>
    <row r="22" spans="2:5" ht="15.75" customHeight="1">
      <c r="B22" s="25"/>
      <c r="C22" s="3" t="s">
        <v>116</v>
      </c>
      <c r="D22" s="27">
        <v>110</v>
      </c>
      <c r="E22" s="28"/>
    </row>
    <row r="23" spans="2:5" ht="29.25" customHeight="1">
      <c r="B23" s="25"/>
      <c r="C23" s="3" t="s">
        <v>37</v>
      </c>
      <c r="D23" s="27">
        <v>49</v>
      </c>
      <c r="E23" s="28"/>
    </row>
    <row r="24" spans="2:5" ht="15.75" customHeight="1">
      <c r="B24" s="25" t="s">
        <v>3</v>
      </c>
      <c r="C24" s="20" t="s">
        <v>111</v>
      </c>
      <c r="D24" s="13">
        <f>D26+D25+D27+D28+D29+D30+D31+D32+D33+D34+D35</f>
        <v>1524.1999999999998</v>
      </c>
      <c r="E24" s="28"/>
    </row>
    <row r="25" spans="2:5" ht="17.25" customHeight="1">
      <c r="B25" s="25"/>
      <c r="C25" s="3" t="s">
        <v>49</v>
      </c>
      <c r="D25" s="27">
        <v>20</v>
      </c>
      <c r="E25" s="28"/>
    </row>
    <row r="26" spans="2:5" ht="16.5" customHeight="1">
      <c r="B26" s="25"/>
      <c r="C26" s="3" t="s">
        <v>17</v>
      </c>
      <c r="D26" s="27">
        <v>60</v>
      </c>
      <c r="E26" s="28"/>
    </row>
    <row r="27" spans="2:5" ht="16.5" customHeight="1">
      <c r="B27" s="25"/>
      <c r="C27" s="3" t="s">
        <v>15</v>
      </c>
      <c r="D27" s="27">
        <v>456.2</v>
      </c>
      <c r="E27" s="28"/>
    </row>
    <row r="28" spans="2:5" ht="15.75" customHeight="1">
      <c r="B28" s="25"/>
      <c r="C28" s="3" t="s">
        <v>124</v>
      </c>
      <c r="D28" s="27">
        <v>100</v>
      </c>
      <c r="E28" s="28"/>
    </row>
    <row r="29" spans="2:5" ht="18.75" customHeight="1">
      <c r="B29" s="25"/>
      <c r="C29" s="3" t="s">
        <v>50</v>
      </c>
      <c r="D29" s="27">
        <v>480.9</v>
      </c>
      <c r="E29" s="28"/>
    </row>
    <row r="30" spans="2:5" ht="15.75" customHeight="1">
      <c r="B30" s="25"/>
      <c r="C30" s="3" t="s">
        <v>51</v>
      </c>
      <c r="D30" s="27">
        <v>100</v>
      </c>
      <c r="E30" s="28"/>
    </row>
    <row r="31" spans="2:5" ht="30" customHeight="1">
      <c r="B31" s="25"/>
      <c r="C31" s="3" t="s">
        <v>125</v>
      </c>
      <c r="D31" s="27">
        <v>100</v>
      </c>
      <c r="E31" s="28"/>
    </row>
    <row r="32" spans="2:5" ht="17.25" customHeight="1">
      <c r="B32" s="25"/>
      <c r="C32" s="3" t="s">
        <v>52</v>
      </c>
      <c r="D32" s="27">
        <v>97.1</v>
      </c>
      <c r="E32" s="28"/>
    </row>
    <row r="33" spans="2:11" ht="15.75" customHeight="1">
      <c r="B33" s="25"/>
      <c r="C33" s="3" t="s">
        <v>53</v>
      </c>
      <c r="D33" s="27">
        <v>19.600000000000001</v>
      </c>
      <c r="E33" s="28"/>
    </row>
    <row r="34" spans="2:11" ht="16.5" customHeight="1">
      <c r="B34" s="25"/>
      <c r="C34" s="3" t="s">
        <v>54</v>
      </c>
      <c r="D34" s="27">
        <v>20.5</v>
      </c>
      <c r="E34" s="28"/>
    </row>
    <row r="35" spans="2:11" ht="15.75" customHeight="1">
      <c r="B35" s="25"/>
      <c r="C35" s="3" t="s">
        <v>55</v>
      </c>
      <c r="D35" s="27">
        <v>69.900000000000006</v>
      </c>
      <c r="E35" s="28"/>
    </row>
    <row r="36" spans="2:11" ht="16.5" customHeight="1">
      <c r="B36" s="101" t="s">
        <v>19</v>
      </c>
      <c r="C36" s="102"/>
      <c r="D36" s="13">
        <f>D37+D38+D39+D40+D46+D49+D54</f>
        <v>5414.1</v>
      </c>
      <c r="E36" s="28"/>
      <c r="F36" s="45"/>
    </row>
    <row r="37" spans="2:11" ht="18.75" customHeight="1">
      <c r="B37" s="25" t="s">
        <v>67</v>
      </c>
      <c r="C37" s="46" t="s">
        <v>112</v>
      </c>
      <c r="D37" s="13">
        <v>289.89999999999998</v>
      </c>
      <c r="E37" s="28"/>
    </row>
    <row r="38" spans="2:11" ht="18.75" customHeight="1">
      <c r="B38" s="25" t="s">
        <v>69</v>
      </c>
      <c r="C38" s="46" t="s">
        <v>68</v>
      </c>
      <c r="D38" s="13">
        <v>450</v>
      </c>
      <c r="E38" s="28"/>
    </row>
    <row r="39" spans="2:11" ht="18.75" customHeight="1">
      <c r="B39" s="25" t="s">
        <v>70</v>
      </c>
      <c r="C39" s="46" t="s">
        <v>68</v>
      </c>
      <c r="D39" s="13">
        <v>1005.1</v>
      </c>
      <c r="E39" s="28"/>
    </row>
    <row r="40" spans="2:11" ht="18.75" customHeight="1">
      <c r="B40" s="25" t="s">
        <v>48</v>
      </c>
      <c r="C40" s="20" t="s">
        <v>111</v>
      </c>
      <c r="D40" s="13">
        <f>D41+D42+D43+D44+D45</f>
        <v>1683.1999999999998</v>
      </c>
      <c r="E40" s="28"/>
    </row>
    <row r="41" spans="2:11" ht="15" customHeight="1">
      <c r="B41" s="2"/>
      <c r="C41" s="26" t="s">
        <v>20</v>
      </c>
      <c r="D41" s="27">
        <v>285.8</v>
      </c>
      <c r="E41" s="30"/>
    </row>
    <row r="42" spans="2:11" ht="15" customHeight="1">
      <c r="B42" s="2"/>
      <c r="C42" s="3" t="s">
        <v>13</v>
      </c>
      <c r="D42" s="27">
        <v>489.5</v>
      </c>
      <c r="E42" s="30"/>
      <c r="K42" s="32"/>
    </row>
    <row r="43" spans="2:11" ht="15" customHeight="1">
      <c r="B43" s="25"/>
      <c r="C43" s="26" t="s">
        <v>21</v>
      </c>
      <c r="D43" s="27">
        <v>10.4</v>
      </c>
      <c r="E43" s="23"/>
      <c r="F43" s="31"/>
      <c r="G43" s="31"/>
      <c r="H43" s="31"/>
    </row>
    <row r="44" spans="2:11" ht="15" customHeight="1">
      <c r="B44" s="2"/>
      <c r="C44" s="3" t="s">
        <v>17</v>
      </c>
      <c r="D44" s="27">
        <v>698</v>
      </c>
      <c r="E44" s="30"/>
    </row>
    <row r="45" spans="2:11" ht="31.5">
      <c r="B45" s="2"/>
      <c r="C45" s="26" t="s">
        <v>101</v>
      </c>
      <c r="D45" s="27">
        <v>199.5</v>
      </c>
      <c r="E45" s="30"/>
      <c r="G45" s="32"/>
    </row>
    <row r="46" spans="2:11">
      <c r="B46" s="2">
        <v>2016</v>
      </c>
      <c r="C46" s="20" t="s">
        <v>111</v>
      </c>
      <c r="D46" s="13">
        <f>D47+D48</f>
        <v>435</v>
      </c>
      <c r="E46" s="30"/>
      <c r="G46" s="32"/>
    </row>
    <row r="47" spans="2:11">
      <c r="B47" s="2"/>
      <c r="C47" s="26" t="s">
        <v>17</v>
      </c>
      <c r="D47" s="27">
        <v>225</v>
      </c>
      <c r="E47" s="30"/>
      <c r="G47" s="32"/>
    </row>
    <row r="48" spans="2:11">
      <c r="B48" s="2"/>
      <c r="C48" s="26" t="s">
        <v>29</v>
      </c>
      <c r="D48" s="27">
        <v>210</v>
      </c>
      <c r="E48" s="30"/>
      <c r="G48" s="32"/>
    </row>
    <row r="49" spans="2:7" ht="16.5" customHeight="1">
      <c r="B49" s="2">
        <v>2017</v>
      </c>
      <c r="C49" s="20" t="s">
        <v>111</v>
      </c>
      <c r="D49" s="13">
        <f>D50+D51+D52+D53</f>
        <v>1512.9</v>
      </c>
      <c r="E49" s="30"/>
      <c r="G49" s="32"/>
    </row>
    <row r="50" spans="2:7">
      <c r="B50" s="2"/>
      <c r="C50" s="26" t="s">
        <v>17</v>
      </c>
      <c r="D50" s="27">
        <v>865.6</v>
      </c>
      <c r="E50" s="30"/>
      <c r="G50" s="32"/>
    </row>
    <row r="51" spans="2:7">
      <c r="B51" s="2"/>
      <c r="C51" s="3" t="s">
        <v>13</v>
      </c>
      <c r="D51" s="27">
        <v>158.80000000000001</v>
      </c>
      <c r="E51" s="30"/>
      <c r="G51" s="32"/>
    </row>
    <row r="52" spans="2:7">
      <c r="B52" s="2"/>
      <c r="C52" s="3" t="s">
        <v>56</v>
      </c>
      <c r="D52" s="27">
        <v>45.9</v>
      </c>
      <c r="E52" s="30"/>
      <c r="G52" s="32"/>
    </row>
    <row r="53" spans="2:7">
      <c r="B53" s="2"/>
      <c r="C53" s="3" t="s">
        <v>126</v>
      </c>
      <c r="D53" s="27">
        <v>442.6</v>
      </c>
      <c r="E53" s="30"/>
      <c r="G53" s="32"/>
    </row>
    <row r="54" spans="2:7" ht="18.75" customHeight="1">
      <c r="B54" s="2">
        <v>2018</v>
      </c>
      <c r="C54" s="3" t="s">
        <v>133</v>
      </c>
      <c r="D54" s="13">
        <v>38</v>
      </c>
      <c r="E54" s="30"/>
      <c r="G54" s="32"/>
    </row>
    <row r="55" spans="2:7" ht="19.5" customHeight="1">
      <c r="B55" s="103" t="s">
        <v>22</v>
      </c>
      <c r="C55" s="104"/>
      <c r="D55" s="13">
        <f>D56+D57+D58+D61+D62+D63+D64+D72+D84+D90+D93</f>
        <v>7771.0999999999995</v>
      </c>
      <c r="E55" s="30"/>
      <c r="F55" s="45"/>
      <c r="G55" s="32"/>
    </row>
    <row r="56" spans="2:7" ht="16.5" customHeight="1">
      <c r="B56" s="2">
        <v>2009</v>
      </c>
      <c r="C56" s="46" t="s">
        <v>64</v>
      </c>
      <c r="D56" s="13">
        <v>124</v>
      </c>
      <c r="E56" s="30"/>
      <c r="G56" s="32"/>
    </row>
    <row r="57" spans="2:7" ht="16.5" customHeight="1">
      <c r="B57" s="2">
        <v>2010</v>
      </c>
      <c r="C57" s="46" t="s">
        <v>64</v>
      </c>
      <c r="D57" s="13">
        <v>214</v>
      </c>
      <c r="E57" s="30"/>
      <c r="G57" s="32"/>
    </row>
    <row r="58" spans="2:7" ht="16.5" customHeight="1">
      <c r="B58" s="2">
        <v>2011</v>
      </c>
      <c r="C58" s="46" t="s">
        <v>159</v>
      </c>
      <c r="D58" s="13">
        <v>143</v>
      </c>
      <c r="E58" s="30"/>
      <c r="G58" s="32"/>
    </row>
    <row r="59" spans="2:7" ht="16.5" customHeight="1">
      <c r="B59" s="2"/>
      <c r="C59" s="3" t="s">
        <v>27</v>
      </c>
      <c r="D59" s="27">
        <v>45</v>
      </c>
      <c r="E59" s="30"/>
      <c r="G59" s="32"/>
    </row>
    <row r="60" spans="2:7" ht="16.5" customHeight="1">
      <c r="B60" s="2"/>
      <c r="C60" s="3" t="s">
        <v>66</v>
      </c>
      <c r="D60" s="27">
        <v>98</v>
      </c>
      <c r="E60" s="30"/>
      <c r="G60" s="32"/>
    </row>
    <row r="61" spans="2:7" ht="16.5" customHeight="1">
      <c r="B61" s="2">
        <v>2012</v>
      </c>
      <c r="C61" s="3" t="s">
        <v>64</v>
      </c>
      <c r="D61" s="13">
        <v>28</v>
      </c>
      <c r="E61" s="30"/>
      <c r="G61" s="32"/>
    </row>
    <row r="62" spans="2:7" ht="16.5" customHeight="1">
      <c r="B62" s="2">
        <v>2013</v>
      </c>
      <c r="C62" s="3" t="s">
        <v>64</v>
      </c>
      <c r="D62" s="13">
        <v>106.2</v>
      </c>
      <c r="E62" s="30"/>
      <c r="G62" s="32"/>
    </row>
    <row r="63" spans="2:7" ht="16.5" customHeight="1">
      <c r="B63" s="2">
        <v>2014</v>
      </c>
      <c r="C63" s="3" t="s">
        <v>64</v>
      </c>
      <c r="D63" s="13">
        <v>200</v>
      </c>
      <c r="E63" s="30"/>
      <c r="G63" s="32"/>
    </row>
    <row r="64" spans="2:7" ht="16.5" customHeight="1">
      <c r="B64" s="2">
        <v>2015</v>
      </c>
      <c r="C64" s="33" t="s">
        <v>111</v>
      </c>
      <c r="D64" s="13">
        <f>D65+D66+D67+D68+D69+D70+D71</f>
        <v>1816.5</v>
      </c>
      <c r="E64" s="30"/>
      <c r="G64" s="32"/>
    </row>
    <row r="65" spans="2:5" ht="17.25" customHeight="1">
      <c r="B65" s="2"/>
      <c r="C65" s="26" t="s">
        <v>23</v>
      </c>
      <c r="D65" s="27">
        <v>242.5</v>
      </c>
      <c r="E65" s="30"/>
    </row>
    <row r="66" spans="2:5">
      <c r="B66" s="2"/>
      <c r="C66" s="3" t="s">
        <v>13</v>
      </c>
      <c r="D66" s="49">
        <v>707.8</v>
      </c>
      <c r="E66" s="30"/>
    </row>
    <row r="67" spans="2:5">
      <c r="B67" s="2"/>
      <c r="C67" s="3" t="s">
        <v>16</v>
      </c>
      <c r="D67" s="49">
        <v>488.2</v>
      </c>
      <c r="E67" s="30"/>
    </row>
    <row r="68" spans="2:5" ht="18" customHeight="1">
      <c r="B68" s="2"/>
      <c r="C68" s="30" t="s">
        <v>24</v>
      </c>
      <c r="D68" s="49">
        <v>100</v>
      </c>
      <c r="E68" s="30"/>
    </row>
    <row r="69" spans="2:5">
      <c r="B69" s="2"/>
      <c r="C69" s="30" t="s">
        <v>25</v>
      </c>
      <c r="D69" s="49">
        <v>90</v>
      </c>
      <c r="E69" s="30"/>
    </row>
    <row r="70" spans="2:5">
      <c r="B70" s="2"/>
      <c r="C70" s="50" t="s">
        <v>26</v>
      </c>
      <c r="D70" s="49">
        <v>38</v>
      </c>
      <c r="E70" s="30"/>
    </row>
    <row r="71" spans="2:5" ht="16.5" customHeight="1">
      <c r="B71" s="2"/>
      <c r="C71" s="3" t="s">
        <v>27</v>
      </c>
      <c r="D71" s="49">
        <v>150</v>
      </c>
      <c r="E71" s="30"/>
    </row>
    <row r="72" spans="2:5" ht="18.75" customHeight="1">
      <c r="B72" s="2">
        <v>2016</v>
      </c>
      <c r="C72" s="20" t="s">
        <v>111</v>
      </c>
      <c r="D72" s="40">
        <f>D73+D74+D75+D76+D77+D78+D79+D80+D81+D82+D83</f>
        <v>649.39999999999986</v>
      </c>
      <c r="E72" s="30"/>
    </row>
    <row r="73" spans="2:5" ht="18" customHeight="1">
      <c r="B73" s="2"/>
      <c r="C73" s="3" t="s">
        <v>117</v>
      </c>
      <c r="D73" s="49">
        <v>47.7</v>
      </c>
      <c r="E73" s="30"/>
    </row>
    <row r="74" spans="2:5" ht="18" customHeight="1">
      <c r="B74" s="2"/>
      <c r="C74" s="3" t="s">
        <v>15</v>
      </c>
      <c r="D74" s="49">
        <v>33.1</v>
      </c>
      <c r="E74" s="30"/>
    </row>
    <row r="75" spans="2:5" ht="18" customHeight="1">
      <c r="B75" s="2"/>
      <c r="C75" s="3" t="s">
        <v>38</v>
      </c>
      <c r="D75" s="49">
        <v>79.2</v>
      </c>
      <c r="E75" s="30"/>
    </row>
    <row r="76" spans="2:5" ht="18" customHeight="1">
      <c r="B76" s="2"/>
      <c r="C76" s="3" t="s">
        <v>39</v>
      </c>
      <c r="D76" s="49">
        <v>10</v>
      </c>
      <c r="E76" s="30"/>
    </row>
    <row r="77" spans="2:5" ht="18" customHeight="1">
      <c r="B77" s="2"/>
      <c r="C77" s="3" t="s">
        <v>118</v>
      </c>
      <c r="D77" s="49">
        <v>115</v>
      </c>
      <c r="E77" s="30"/>
    </row>
    <row r="78" spans="2:5" ht="18" customHeight="1">
      <c r="B78" s="2"/>
      <c r="C78" s="3" t="s">
        <v>40</v>
      </c>
      <c r="D78" s="49">
        <v>112.8</v>
      </c>
      <c r="E78" s="30"/>
    </row>
    <row r="79" spans="2:5" ht="18" customHeight="1">
      <c r="B79" s="2"/>
      <c r="C79" s="3" t="s">
        <v>119</v>
      </c>
      <c r="D79" s="49">
        <v>49.9</v>
      </c>
      <c r="E79" s="30"/>
    </row>
    <row r="80" spans="2:5" ht="18" customHeight="1">
      <c r="B80" s="2"/>
      <c r="C80" s="3" t="s">
        <v>41</v>
      </c>
      <c r="D80" s="49">
        <v>13.4</v>
      </c>
      <c r="E80" s="30"/>
    </row>
    <row r="81" spans="2:5" ht="18" customHeight="1">
      <c r="B81" s="2"/>
      <c r="C81" s="3" t="s">
        <v>42</v>
      </c>
      <c r="D81" s="49">
        <v>119</v>
      </c>
      <c r="E81" s="30"/>
    </row>
    <row r="82" spans="2:5" ht="18" customHeight="1">
      <c r="B82" s="2"/>
      <c r="C82" s="3" t="s">
        <v>120</v>
      </c>
      <c r="D82" s="49">
        <v>49.8</v>
      </c>
      <c r="E82" s="30"/>
    </row>
    <row r="83" spans="2:5" ht="18" customHeight="1">
      <c r="B83" s="2"/>
      <c r="C83" s="3" t="s">
        <v>43</v>
      </c>
      <c r="D83" s="49">
        <v>19.5</v>
      </c>
      <c r="E83" s="30"/>
    </row>
    <row r="84" spans="2:5" ht="19.5" customHeight="1">
      <c r="B84" s="2">
        <v>2017</v>
      </c>
      <c r="C84" s="20" t="s">
        <v>111</v>
      </c>
      <c r="D84" s="40">
        <f>D85+D86+D87+D88+D89</f>
        <v>490</v>
      </c>
      <c r="E84" s="30"/>
    </row>
    <row r="85" spans="2:5" ht="18" customHeight="1">
      <c r="B85" s="2"/>
      <c r="C85" s="3" t="s">
        <v>57</v>
      </c>
      <c r="D85" s="49">
        <v>300</v>
      </c>
      <c r="E85" s="30"/>
    </row>
    <row r="86" spans="2:5" ht="18" customHeight="1">
      <c r="B86" s="2"/>
      <c r="C86" s="3" t="s">
        <v>58</v>
      </c>
      <c r="D86" s="49">
        <v>45.8</v>
      </c>
      <c r="E86" s="30"/>
    </row>
    <row r="87" spans="2:5" ht="18" customHeight="1">
      <c r="B87" s="2"/>
      <c r="C87" s="3" t="s">
        <v>59</v>
      </c>
      <c r="D87" s="49">
        <f>23.2+0.3</f>
        <v>23.5</v>
      </c>
      <c r="E87" s="30"/>
    </row>
    <row r="88" spans="2:5" ht="18" customHeight="1">
      <c r="B88" s="2"/>
      <c r="C88" s="3" t="s">
        <v>40</v>
      </c>
      <c r="D88" s="49">
        <v>80</v>
      </c>
      <c r="E88" s="30"/>
    </row>
    <row r="89" spans="2:5" ht="18" customHeight="1">
      <c r="B89" s="2"/>
      <c r="C89" s="3" t="s">
        <v>39</v>
      </c>
      <c r="D89" s="49">
        <v>40.700000000000003</v>
      </c>
      <c r="E89" s="30"/>
    </row>
    <row r="90" spans="2:5" ht="18" customHeight="1">
      <c r="B90" s="2">
        <v>2019</v>
      </c>
      <c r="C90" s="20" t="s">
        <v>111</v>
      </c>
      <c r="D90" s="40">
        <v>1100</v>
      </c>
      <c r="E90" s="30"/>
    </row>
    <row r="91" spans="2:5" ht="18" customHeight="1">
      <c r="B91" s="2"/>
      <c r="C91" s="3" t="s">
        <v>163</v>
      </c>
      <c r="D91" s="49">
        <v>700</v>
      </c>
      <c r="E91" s="30"/>
    </row>
    <row r="92" spans="2:5" ht="18" customHeight="1">
      <c r="B92" s="2"/>
      <c r="C92" s="3" t="s">
        <v>66</v>
      </c>
      <c r="D92" s="49">
        <v>400</v>
      </c>
      <c r="E92" s="30"/>
    </row>
    <row r="93" spans="2:5" ht="18" customHeight="1">
      <c r="B93" s="2">
        <v>2020</v>
      </c>
      <c r="C93" s="20" t="s">
        <v>111</v>
      </c>
      <c r="D93" s="40">
        <f>D94+D95</f>
        <v>2900</v>
      </c>
      <c r="E93" s="30"/>
    </row>
    <row r="94" spans="2:5" ht="18" customHeight="1">
      <c r="B94" s="2"/>
      <c r="C94" s="3" t="s">
        <v>163</v>
      </c>
      <c r="D94" s="49">
        <v>2650</v>
      </c>
      <c r="E94" s="30"/>
    </row>
    <row r="95" spans="2:5" ht="18" customHeight="1">
      <c r="B95" s="2"/>
      <c r="C95" s="3" t="s">
        <v>66</v>
      </c>
      <c r="D95" s="49">
        <v>250</v>
      </c>
      <c r="E95" s="30"/>
    </row>
    <row r="96" spans="2:5" ht="18" customHeight="1">
      <c r="B96" s="103" t="s">
        <v>63</v>
      </c>
      <c r="C96" s="104"/>
      <c r="D96" s="40">
        <f>D97+D98+D99+D102</f>
        <v>755.3</v>
      </c>
      <c r="E96" s="30"/>
    </row>
    <row r="97" spans="2:6" ht="18" customHeight="1">
      <c r="B97" s="56">
        <v>2012</v>
      </c>
      <c r="C97" s="46" t="s">
        <v>112</v>
      </c>
      <c r="D97" s="40">
        <v>65</v>
      </c>
      <c r="E97" s="30"/>
      <c r="F97" s="45"/>
    </row>
    <row r="98" spans="2:6" ht="18" customHeight="1">
      <c r="B98" s="56">
        <v>2013</v>
      </c>
      <c r="C98" s="46" t="s">
        <v>68</v>
      </c>
      <c r="D98" s="40">
        <v>64</v>
      </c>
      <c r="E98" s="30"/>
    </row>
    <row r="99" spans="2:6" ht="20.25" customHeight="1">
      <c r="B99" s="2">
        <v>2015</v>
      </c>
      <c r="C99" s="20" t="s">
        <v>111</v>
      </c>
      <c r="D99" s="40">
        <f>D100+D101</f>
        <v>412.5</v>
      </c>
      <c r="E99" s="30"/>
    </row>
    <row r="100" spans="2:6">
      <c r="B100" s="2"/>
      <c r="C100" s="19" t="s">
        <v>28</v>
      </c>
      <c r="D100" s="49">
        <v>95.5</v>
      </c>
      <c r="E100" s="30"/>
    </row>
    <row r="101" spans="2:6">
      <c r="B101" s="2"/>
      <c r="C101" s="3" t="s">
        <v>29</v>
      </c>
      <c r="D101" s="49">
        <v>317</v>
      </c>
      <c r="E101" s="30"/>
    </row>
    <row r="102" spans="2:6" ht="15.75" customHeight="1">
      <c r="B102" s="2">
        <v>2016</v>
      </c>
      <c r="C102" s="20" t="s">
        <v>111</v>
      </c>
      <c r="D102" s="40">
        <f>D103+D104+D105+D106+D107+D108+D109</f>
        <v>213.8</v>
      </c>
      <c r="E102" s="41"/>
    </row>
    <row r="103" spans="2:6">
      <c r="B103" s="2"/>
      <c r="C103" s="3" t="s">
        <v>121</v>
      </c>
      <c r="D103" s="49">
        <v>16.600000000000001</v>
      </c>
      <c r="E103" s="41"/>
    </row>
    <row r="104" spans="2:6">
      <c r="B104" s="2"/>
      <c r="C104" s="3" t="s">
        <v>17</v>
      </c>
      <c r="D104" s="49">
        <v>72.3</v>
      </c>
      <c r="E104" s="41"/>
    </row>
    <row r="105" spans="2:6">
      <c r="B105" s="2"/>
      <c r="C105" s="3" t="s">
        <v>13</v>
      </c>
      <c r="D105" s="49">
        <v>25.5</v>
      </c>
      <c r="E105" s="41"/>
    </row>
    <row r="106" spans="2:6">
      <c r="B106" s="2"/>
      <c r="C106" s="3" t="s">
        <v>44</v>
      </c>
      <c r="D106" s="49">
        <v>39.200000000000003</v>
      </c>
      <c r="E106" s="41"/>
    </row>
    <row r="107" spans="2:6">
      <c r="B107" s="2"/>
      <c r="C107" s="3" t="s">
        <v>122</v>
      </c>
      <c r="D107" s="49">
        <v>57.1</v>
      </c>
      <c r="E107" s="41"/>
    </row>
    <row r="108" spans="2:6">
      <c r="B108" s="2"/>
      <c r="C108" s="26" t="s">
        <v>23</v>
      </c>
      <c r="D108" s="49">
        <v>2</v>
      </c>
      <c r="E108" s="41"/>
    </row>
    <row r="109" spans="2:6">
      <c r="B109" s="2"/>
      <c r="C109" s="3" t="s">
        <v>45</v>
      </c>
      <c r="D109" s="49">
        <v>1.1000000000000001</v>
      </c>
      <c r="E109" s="41"/>
    </row>
    <row r="110" spans="2:6" ht="20.25" customHeight="1">
      <c r="B110" s="103" t="s">
        <v>30</v>
      </c>
      <c r="C110" s="104"/>
      <c r="D110" s="40">
        <f>D111+D112+D113+D114+D122+D126+D132+D135</f>
        <v>1662.4999999999998</v>
      </c>
      <c r="E110" s="41"/>
      <c r="F110" s="45"/>
    </row>
    <row r="111" spans="2:6" ht="18" customHeight="1">
      <c r="B111" s="2">
        <v>2012</v>
      </c>
      <c r="C111" s="46" t="s">
        <v>113</v>
      </c>
      <c r="D111" s="40">
        <v>86.5</v>
      </c>
      <c r="E111" s="41"/>
    </row>
    <row r="112" spans="2:6" ht="18" customHeight="1">
      <c r="B112" s="2">
        <v>2013</v>
      </c>
      <c r="C112" s="46" t="s">
        <v>68</v>
      </c>
      <c r="D112" s="40">
        <v>162.5</v>
      </c>
      <c r="E112" s="41"/>
    </row>
    <row r="113" spans="2:5" ht="18" customHeight="1">
      <c r="B113" s="2">
        <v>2014</v>
      </c>
      <c r="C113" s="46" t="s">
        <v>68</v>
      </c>
      <c r="D113" s="40">
        <v>365</v>
      </c>
      <c r="E113" s="41"/>
    </row>
    <row r="114" spans="2:5" ht="18" customHeight="1">
      <c r="B114" s="2">
        <v>2015</v>
      </c>
      <c r="C114" s="20" t="s">
        <v>111</v>
      </c>
      <c r="D114" s="40">
        <f>D115+D116+D117+D118+D119+D120+D121</f>
        <v>352</v>
      </c>
      <c r="E114" s="41"/>
    </row>
    <row r="115" spans="2:5" ht="18" customHeight="1">
      <c r="B115" s="2"/>
      <c r="C115" s="3" t="s">
        <v>20</v>
      </c>
      <c r="D115" s="49">
        <v>42</v>
      </c>
      <c r="E115" s="41"/>
    </row>
    <row r="116" spans="2:5" ht="18" customHeight="1">
      <c r="B116" s="2"/>
      <c r="C116" s="3" t="s">
        <v>17</v>
      </c>
      <c r="D116" s="49">
        <v>70</v>
      </c>
      <c r="E116" s="41"/>
    </row>
    <row r="117" spans="2:5" ht="18" customHeight="1">
      <c r="B117" s="2"/>
      <c r="C117" s="3" t="s">
        <v>16</v>
      </c>
      <c r="D117" s="49">
        <v>80</v>
      </c>
      <c r="E117" s="41"/>
    </row>
    <row r="118" spans="2:5" ht="18" customHeight="1">
      <c r="B118" s="2"/>
      <c r="C118" s="3" t="s">
        <v>31</v>
      </c>
      <c r="D118" s="49">
        <v>65</v>
      </c>
      <c r="E118" s="41"/>
    </row>
    <row r="119" spans="2:5" ht="18" customHeight="1">
      <c r="B119" s="2"/>
      <c r="C119" s="3" t="s">
        <v>32</v>
      </c>
      <c r="D119" s="49">
        <v>70</v>
      </c>
      <c r="E119" s="41"/>
    </row>
    <row r="120" spans="2:5" ht="18" customHeight="1">
      <c r="B120" s="2"/>
      <c r="C120" s="3" t="s">
        <v>33</v>
      </c>
      <c r="D120" s="49">
        <v>15</v>
      </c>
      <c r="E120" s="41"/>
    </row>
    <row r="121" spans="2:5" ht="18" customHeight="1">
      <c r="B121" s="2"/>
      <c r="C121" s="3" t="s">
        <v>34</v>
      </c>
      <c r="D121" s="49">
        <v>10</v>
      </c>
      <c r="E121" s="41"/>
    </row>
    <row r="122" spans="2:5" ht="18.75" customHeight="1">
      <c r="B122" s="2">
        <v>2016</v>
      </c>
      <c r="C122" s="20" t="s">
        <v>111</v>
      </c>
      <c r="D122" s="40">
        <f>D123+D124+D125</f>
        <v>64.8</v>
      </c>
      <c r="E122" s="41"/>
    </row>
    <row r="123" spans="2:5" ht="16.5" customHeight="1">
      <c r="B123" s="2"/>
      <c r="C123" s="3" t="s">
        <v>46</v>
      </c>
      <c r="D123" s="49">
        <v>25.9</v>
      </c>
      <c r="E123" s="41"/>
    </row>
    <row r="124" spans="2:5" ht="16.5" customHeight="1">
      <c r="B124" s="2"/>
      <c r="C124" s="3" t="s">
        <v>20</v>
      </c>
      <c r="D124" s="49">
        <v>31.1</v>
      </c>
      <c r="E124" s="41"/>
    </row>
    <row r="125" spans="2:5" ht="16.5" customHeight="1">
      <c r="B125" s="2"/>
      <c r="C125" s="3" t="s">
        <v>47</v>
      </c>
      <c r="D125" s="49">
        <v>7.8</v>
      </c>
      <c r="E125" s="41"/>
    </row>
    <row r="126" spans="2:5" ht="16.5" customHeight="1">
      <c r="B126" s="2">
        <v>2017</v>
      </c>
      <c r="C126" s="20" t="s">
        <v>111</v>
      </c>
      <c r="D126" s="40">
        <f>D127+D128+D129+D130+D131</f>
        <v>453.9</v>
      </c>
      <c r="E126" s="41"/>
    </row>
    <row r="127" spans="2:5" ht="16.5" customHeight="1">
      <c r="B127" s="2"/>
      <c r="C127" s="3" t="s">
        <v>17</v>
      </c>
      <c r="D127" s="49">
        <v>210</v>
      </c>
      <c r="E127" s="41"/>
    </row>
    <row r="128" spans="2:5" ht="16.5" customHeight="1">
      <c r="B128" s="2"/>
      <c r="C128" s="3" t="s">
        <v>44</v>
      </c>
      <c r="D128" s="49">
        <v>20</v>
      </c>
      <c r="E128" s="41"/>
    </row>
    <row r="129" spans="2:5" ht="16.5" customHeight="1">
      <c r="B129" s="57"/>
      <c r="C129" s="51" t="s">
        <v>60</v>
      </c>
      <c r="D129" s="52">
        <v>63.9</v>
      </c>
      <c r="E129" s="41"/>
    </row>
    <row r="130" spans="2:5" ht="16.5" customHeight="1">
      <c r="B130" s="57"/>
      <c r="C130" s="3" t="s">
        <v>134</v>
      </c>
      <c r="D130" s="52">
        <v>40</v>
      </c>
      <c r="E130" s="41"/>
    </row>
    <row r="131" spans="2:5" ht="16.5" customHeight="1">
      <c r="B131" s="57"/>
      <c r="C131" s="3" t="s">
        <v>61</v>
      </c>
      <c r="D131" s="52">
        <v>120</v>
      </c>
      <c r="E131" s="41"/>
    </row>
    <row r="132" spans="2:5" ht="16.5" customHeight="1">
      <c r="B132" s="57">
        <v>2019</v>
      </c>
      <c r="C132" s="20" t="s">
        <v>111</v>
      </c>
      <c r="D132" s="53">
        <f>D133+D134</f>
        <v>53.1</v>
      </c>
      <c r="E132" s="41"/>
    </row>
    <row r="133" spans="2:5" ht="16.5" customHeight="1">
      <c r="B133" s="57"/>
      <c r="C133" s="3" t="s">
        <v>163</v>
      </c>
      <c r="D133" s="52">
        <v>35</v>
      </c>
      <c r="E133" s="41"/>
    </row>
    <row r="134" spans="2:5" ht="16.5" customHeight="1">
      <c r="B134" s="2"/>
      <c r="C134" s="3" t="s">
        <v>66</v>
      </c>
      <c r="D134" s="52">
        <v>18.100000000000001</v>
      </c>
      <c r="E134" s="41"/>
    </row>
    <row r="135" spans="2:5" ht="16.5" customHeight="1">
      <c r="B135" s="2">
        <v>2020</v>
      </c>
      <c r="C135" s="20" t="s">
        <v>111</v>
      </c>
      <c r="D135" s="53">
        <f>D136</f>
        <v>124.7</v>
      </c>
      <c r="E135" s="41"/>
    </row>
    <row r="136" spans="2:5" ht="16.5" customHeight="1">
      <c r="B136" s="9"/>
      <c r="C136" s="3" t="s">
        <v>181</v>
      </c>
      <c r="D136" s="52">
        <v>124.7</v>
      </c>
      <c r="E136" s="41"/>
    </row>
    <row r="137" spans="2:5" ht="18.75" customHeight="1">
      <c r="B137" s="103" t="s">
        <v>35</v>
      </c>
      <c r="C137" s="105"/>
      <c r="D137" s="53">
        <f>D138</f>
        <v>80</v>
      </c>
      <c r="E137" s="41"/>
    </row>
    <row r="138" spans="2:5" ht="15.75" customHeight="1">
      <c r="B138" s="2">
        <v>2015</v>
      </c>
      <c r="C138" s="30" t="s">
        <v>16</v>
      </c>
      <c r="D138" s="40">
        <v>80</v>
      </c>
      <c r="E138" s="41"/>
    </row>
    <row r="139" spans="2:5" ht="22.5" customHeight="1">
      <c r="B139" s="103" t="s">
        <v>65</v>
      </c>
      <c r="C139" s="105"/>
      <c r="D139" s="40">
        <f>D140+D141</f>
        <v>210</v>
      </c>
      <c r="E139" s="41"/>
    </row>
    <row r="140" spans="2:5" ht="15.75" customHeight="1">
      <c r="B140" s="2">
        <v>2009</v>
      </c>
      <c r="C140" s="3" t="s">
        <v>64</v>
      </c>
      <c r="D140" s="49">
        <v>170</v>
      </c>
      <c r="E140" s="41"/>
    </row>
    <row r="141" spans="2:5" ht="15.75" customHeight="1">
      <c r="B141" s="2">
        <v>2010</v>
      </c>
      <c r="C141" s="3" t="s">
        <v>64</v>
      </c>
      <c r="D141" s="49">
        <v>40</v>
      </c>
      <c r="E141" s="41"/>
    </row>
    <row r="142" spans="2:5" ht="15.75" customHeight="1">
      <c r="B142" s="2"/>
      <c r="C142" s="3"/>
      <c r="D142" s="49"/>
      <c r="E142" s="41"/>
    </row>
    <row r="143" spans="2:5" ht="15.75" customHeight="1">
      <c r="B143" s="2">
        <v>2011</v>
      </c>
      <c r="C143" s="3" t="s">
        <v>135</v>
      </c>
      <c r="D143" s="40">
        <v>760</v>
      </c>
      <c r="E143" s="41"/>
    </row>
    <row r="144" spans="2:5" ht="15.75" customHeight="1">
      <c r="B144" s="2"/>
      <c r="C144" s="3" t="s">
        <v>17</v>
      </c>
      <c r="D144" s="49">
        <v>152.19999999999999</v>
      </c>
      <c r="E144" s="41"/>
    </row>
    <row r="145" spans="2:7" ht="15.75" customHeight="1">
      <c r="B145" s="2"/>
      <c r="C145" s="3" t="s">
        <v>160</v>
      </c>
      <c r="D145" s="49">
        <v>242.4</v>
      </c>
      <c r="E145" s="41"/>
    </row>
    <row r="146" spans="2:7" ht="15.75" customHeight="1">
      <c r="B146" s="2"/>
      <c r="C146" s="3" t="s">
        <v>161</v>
      </c>
      <c r="D146" s="49">
        <v>346.7</v>
      </c>
      <c r="E146" s="41"/>
    </row>
    <row r="147" spans="2:7" ht="15.75" customHeight="1">
      <c r="B147" s="2"/>
      <c r="C147" s="3" t="s">
        <v>162</v>
      </c>
      <c r="D147" s="49">
        <v>18.7</v>
      </c>
      <c r="E147" s="41"/>
    </row>
    <row r="148" spans="2:7" ht="23.25" customHeight="1">
      <c r="B148" s="103" t="s">
        <v>175</v>
      </c>
      <c r="C148" s="106"/>
      <c r="D148" s="49"/>
      <c r="E148" s="41"/>
    </row>
    <row r="149" spans="2:7" ht="15.75" customHeight="1">
      <c r="B149" s="2">
        <v>2020</v>
      </c>
      <c r="C149" s="20" t="s">
        <v>111</v>
      </c>
      <c r="D149" s="40">
        <f>D150</f>
        <v>478.78</v>
      </c>
      <c r="E149" s="41"/>
    </row>
    <row r="150" spans="2:7" ht="45.75" customHeight="1">
      <c r="B150" s="2"/>
      <c r="C150" s="3" t="s">
        <v>184</v>
      </c>
      <c r="D150" s="49">
        <v>478.78</v>
      </c>
      <c r="E150" s="41"/>
    </row>
    <row r="151" spans="2:7" ht="15.75" customHeight="1">
      <c r="B151" s="2"/>
      <c r="C151" s="3"/>
      <c r="D151" s="49"/>
      <c r="E151" s="41"/>
    </row>
    <row r="152" spans="2:7" ht="15.75" customHeight="1">
      <c r="B152" s="2"/>
      <c r="C152" s="3"/>
      <c r="D152" s="49"/>
      <c r="E152" s="41"/>
    </row>
    <row r="153" spans="2:7" s="4" customFormat="1" ht="30.75" customHeight="1">
      <c r="B153" s="5"/>
      <c r="C153" s="74" t="s">
        <v>192</v>
      </c>
      <c r="D153" s="6">
        <f>D6+D36+D55+D96+D110+D137+D139+D143+D149</f>
        <v>21377.399999999998</v>
      </c>
      <c r="E153" s="7"/>
      <c r="F153" s="8"/>
      <c r="G153" s="7"/>
    </row>
    <row r="154" spans="2:7">
      <c r="B154" s="58"/>
      <c r="C154" s="42"/>
      <c r="D154" s="43"/>
      <c r="E154" s="41"/>
      <c r="F154" s="41"/>
      <c r="G154" s="41"/>
    </row>
    <row r="155" spans="2:7">
      <c r="B155" s="58"/>
      <c r="C155" s="42"/>
      <c r="D155" s="43"/>
      <c r="E155" s="41"/>
      <c r="F155" s="41"/>
      <c r="G155" s="41"/>
    </row>
    <row r="156" spans="2:7">
      <c r="B156" s="89" t="s">
        <v>186</v>
      </c>
      <c r="C156" s="89"/>
      <c r="D156" s="89"/>
      <c r="E156" s="41"/>
      <c r="F156" s="41"/>
      <c r="G156" s="41"/>
    </row>
    <row r="157" spans="2:7">
      <c r="B157" s="59"/>
      <c r="C157" s="41"/>
      <c r="D157" s="44"/>
      <c r="E157" s="41"/>
      <c r="F157" s="41"/>
      <c r="G157" s="41"/>
    </row>
    <row r="158" spans="2:7">
      <c r="B158" s="59"/>
      <c r="C158" s="41"/>
      <c r="D158" s="44"/>
      <c r="E158" s="41"/>
      <c r="F158" s="41"/>
      <c r="G158" s="41"/>
    </row>
    <row r="159" spans="2:7">
      <c r="B159" s="59"/>
      <c r="C159" s="41"/>
      <c r="D159" s="44"/>
      <c r="E159" s="41"/>
      <c r="F159" s="41"/>
      <c r="G159" s="41"/>
    </row>
    <row r="160" spans="2:7">
      <c r="B160" s="59"/>
      <c r="C160" s="41"/>
      <c r="D160" s="44"/>
      <c r="E160" s="41"/>
      <c r="F160" s="41"/>
      <c r="G160" s="41"/>
    </row>
    <row r="161" spans="2:7">
      <c r="B161" s="59"/>
      <c r="C161" s="41"/>
      <c r="D161" s="44"/>
      <c r="E161" s="41"/>
      <c r="F161" s="41"/>
      <c r="G161" s="41"/>
    </row>
    <row r="162" spans="2:7">
      <c r="B162" s="59"/>
      <c r="C162" s="41"/>
      <c r="D162" s="44"/>
      <c r="E162" s="41"/>
      <c r="F162" s="41"/>
      <c r="G162" s="41"/>
    </row>
    <row r="163" spans="2:7">
      <c r="D163" s="45"/>
    </row>
    <row r="164" spans="2:7">
      <c r="D164" s="45"/>
    </row>
    <row r="165" spans="2:7">
      <c r="D165" s="45"/>
    </row>
    <row r="166" spans="2:7">
      <c r="D166" s="45"/>
    </row>
    <row r="167" spans="2:7">
      <c r="D167" s="45"/>
    </row>
    <row r="168" spans="2:7">
      <c r="D168" s="45"/>
    </row>
    <row r="169" spans="2:7">
      <c r="D169" s="45"/>
    </row>
  </sheetData>
  <mergeCells count="11">
    <mergeCell ref="B156:D156"/>
    <mergeCell ref="B139:C139"/>
    <mergeCell ref="B96:C96"/>
    <mergeCell ref="B110:C110"/>
    <mergeCell ref="B137:C137"/>
    <mergeCell ref="B148:C148"/>
    <mergeCell ref="B2:E2"/>
    <mergeCell ref="B4:E4"/>
    <mergeCell ref="B6:C6"/>
    <mergeCell ref="B36:C36"/>
    <mergeCell ref="B55:C55"/>
  </mergeCells>
  <pageMargins left="0.74803149606299213" right="0.23622047244094491" top="0.23622047244094491" bottom="0.19685039370078741" header="0.19685039370078741" footer="0.19685039370078741"/>
  <pageSetup paperSize="9" scale="90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ІНШІ КП - СТАТУТНИЙ </vt:lpstr>
      <vt:lpstr>ВУКГ СТАТУТНИЙ</vt:lpstr>
      <vt:lpstr>Фін.підтримка</vt:lpstr>
      <vt:lpstr>'ВУКГ СТАТУТНИЙ'!Область_печати</vt:lpstr>
      <vt:lpstr>'ІНШІ КП - СТАТУТНИЙ '!Область_печати</vt:lpstr>
      <vt:lpstr>Фін.підтримка!Область_печати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Finvid8</cp:lastModifiedBy>
  <cp:lastPrinted>2020-12-04T07:24:51Z</cp:lastPrinted>
  <dcterms:created xsi:type="dcterms:W3CDTF">1996-10-08T23:32:33Z</dcterms:created>
  <dcterms:modified xsi:type="dcterms:W3CDTF">2021-02-16T13:01:32Z</dcterms:modified>
</cp:coreProperties>
</file>