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116995D-BAD7-4613-978E-45D818B0F29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I23" i="1" l="1"/>
  <c r="I42" i="1"/>
  <c r="I36" i="1"/>
  <c r="I113" i="1"/>
  <c r="I138" i="1"/>
  <c r="I119" i="1"/>
  <c r="I122" i="1"/>
  <c r="I129" i="1"/>
  <c r="I60" i="1"/>
  <c r="I65" i="1"/>
  <c r="I127" i="1"/>
  <c r="I78" i="1" l="1"/>
  <c r="I43" i="1"/>
  <c r="I28" i="1"/>
  <c r="I44" i="1"/>
  <c r="I32" i="1"/>
  <c r="I31" i="1" s="1"/>
  <c r="I104" i="1"/>
  <c r="I91" i="1"/>
  <c r="I57" i="1"/>
  <c r="I106" i="1"/>
  <c r="I70" i="1"/>
  <c r="I25" i="1"/>
  <c r="I24" i="1" s="1"/>
  <c r="I40" i="1"/>
  <c r="I55" i="1"/>
  <c r="I54" i="1" s="1"/>
  <c r="I102" i="1"/>
  <c r="I79" i="1"/>
  <c r="I100" i="1"/>
  <c r="I15" i="1" l="1"/>
  <c r="I41" i="1" l="1"/>
  <c r="I29" i="1"/>
  <c r="I132" i="1"/>
  <c r="I145" i="1"/>
  <c r="I147" i="1"/>
  <c r="I111" i="1"/>
  <c r="I144" i="1" l="1"/>
  <c r="I50" i="1"/>
  <c r="I47" i="1"/>
  <c r="I131" i="1" l="1"/>
  <c r="I123" i="1"/>
  <c r="I118" i="1"/>
  <c r="I27" i="1"/>
  <c r="I89" i="1"/>
  <c r="I117" i="1" l="1"/>
  <c r="I140" i="1"/>
  <c r="I142" i="1"/>
  <c r="I137" i="1"/>
  <c r="I135" i="1"/>
  <c r="I139" i="1" l="1"/>
  <c r="I115" i="1"/>
  <c r="I101" i="1" s="1"/>
  <c r="I99" i="1" l="1"/>
  <c r="I88" i="1" s="1"/>
  <c r="I86" i="1"/>
  <c r="I82" i="1"/>
  <c r="I77" i="1"/>
  <c r="I75" i="1"/>
  <c r="I74" i="1" l="1"/>
  <c r="I72" i="1"/>
  <c r="I69" i="1" s="1"/>
  <c r="I67" i="1"/>
  <c r="I46" i="1" s="1"/>
  <c r="I39" i="1"/>
  <c r="I34" i="1"/>
  <c r="I22" i="1"/>
  <c r="I18" i="1"/>
  <c r="I14" i="1" s="1"/>
  <c r="I12" i="1"/>
  <c r="I11" i="1" s="1"/>
  <c r="I21" i="1" l="1"/>
  <c r="I20" i="1"/>
  <c r="I149" i="1" l="1"/>
  <c r="I150" i="1" s="1"/>
</calcChain>
</file>

<file path=xl/sharedStrings.xml><?xml version="1.0" encoding="utf-8"?>
<sst xmlns="http://schemas.openxmlformats.org/spreadsheetml/2006/main" count="399" uniqueCount="232">
  <si>
    <t>Додаток 6</t>
  </si>
  <si>
    <t>РОЗПОДIЛ</t>
  </si>
  <si>
    <t>у 2020 році</t>
  </si>
  <si>
    <t>(код бюджету)</t>
  </si>
  <si>
    <t>Код програмної класифікації видатків та кредитування місцевого бюджету</t>
  </si>
  <si>
    <t>Найменуваиии головного розпорядника коштiв місцевого бюджету / вiдповiдального виконавця, найменування бюджетної програми згідно з Типовою програмною класифікацією видаткiв та кредитування мiсцсвого бюджету</t>
  </si>
  <si>
    <t>Найменуваиия об'скта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</si>
  <si>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</si>
  <si>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</si>
  <si>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</si>
  <si>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</si>
  <si>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</si>
  <si>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>Код Типової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</si>
  <si>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</si>
  <si>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коштiв бюджету розвитку мiського бюджету  Ніжинської міської ОТГ на капiтальнi видатки та на здiйснення заходiв iз будiвництва, реконструкцй i реставрацii обекпв виробничоi, комунiкацiйноi та соцiальноi iнфраструктури за об'єктами</t>
  </si>
  <si>
    <t>0600000</t>
  </si>
  <si>
    <t>06</t>
  </si>
  <si>
    <t xml:space="preserve">Управління освіти міської ради    </t>
  </si>
  <si>
    <t>Заходи з енергозбереження</t>
  </si>
  <si>
    <t>Капітальний ремонт шляхом проведення комплексної термомодернізації об’єкту Ніжинська загальноосвітня школа I-III ст. №10 Ніжинської міської ради Чернігівської обл.за адресоою м.Ніжин, вул.Московська,54 Чернігівської обл.(залучені кошти від міжнародної фінансової установи Північної Екологічної Фінансової Корпорації (Нордік Інвайронмент Файненс Корпорейшн-НЕФКО))</t>
  </si>
  <si>
    <t>Управл.житлово-комун.господарства та будівництва міської ради</t>
  </si>
  <si>
    <t>Капітальний ремонт інших об’єктів</t>
  </si>
  <si>
    <t xml:space="preserve">              </t>
  </si>
  <si>
    <t>0200000</t>
  </si>
  <si>
    <t>Виконавчий комітет міської ради</t>
  </si>
  <si>
    <t>02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</si>
  <si>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</si>
  <si>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</si>
  <si>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</si>
  <si>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3110</t>
  </si>
  <si>
    <t xml:space="preserve">Придбання обладнання і предметів довгострокового користування </t>
  </si>
  <si>
    <t>Міська цільова програма придбання житла на 2020р.</t>
  </si>
  <si>
    <t>Придбання житла для окремих категорій населення відповідно до законодавства</t>
  </si>
  <si>
    <t>6082</t>
  </si>
  <si>
    <t>Капітальне будівництва (придбання) житла</t>
  </si>
  <si>
    <t>3121</t>
  </si>
  <si>
    <t>0217350</t>
  </si>
  <si>
    <t>0443</t>
  </si>
  <si>
    <t>Розроблення схем планування та забудови територій (містобудівна документація)</t>
  </si>
  <si>
    <t>Дослідження і розробки, окремі заходи розвитку по реалізації державних (регіональних) програм</t>
  </si>
  <si>
    <t>0217520</t>
  </si>
  <si>
    <t>7520</t>
  </si>
  <si>
    <t>Реалізація Національної програми інформатизації</t>
  </si>
  <si>
    <t>0611010</t>
  </si>
  <si>
    <t>1010</t>
  </si>
  <si>
    <t xml:space="preserve"> Надання дошкільної освiти</t>
  </si>
  <si>
    <t>Придбання обладнання</t>
  </si>
  <si>
    <t>0611020</t>
  </si>
  <si>
    <t>1020</t>
  </si>
  <si>
    <t>0941</t>
  </si>
  <si>
    <t>Дитячий майданчик для гімназії №14</t>
  </si>
  <si>
    <t>Капітальний ремонт шляхом проведення комплексної термомодернізації об’єкту Ніжинська загальноосвітня школа I-III ст. №10 Ніжинської міської ради Чернігівської обл.за адресоою м.Ніжин, вул.Московська,54 Чернігівської обл. (співфінансування залучених  коштів від міжнародної фінансової установи Північної Екологічної Фінансової Корпорації (Нордік Інвайронмент Файненс Корпорейшн-НЕФКО))</t>
  </si>
  <si>
    <t>0470</t>
  </si>
  <si>
    <t>0617520</t>
  </si>
  <si>
    <t>0212010</t>
  </si>
  <si>
    <t>2010</t>
  </si>
  <si>
    <t>0731</t>
  </si>
  <si>
    <t>Багатопрофільна стаціонарна медична допомога населенню</t>
  </si>
  <si>
    <t>0212030</t>
  </si>
  <si>
    <t>2030</t>
  </si>
  <si>
    <t>0733</t>
  </si>
  <si>
    <t>Лікарсько-акушерська допомога вагітним, породіллям та новонародженим</t>
  </si>
  <si>
    <t>0212100</t>
  </si>
  <si>
    <t>2100</t>
  </si>
  <si>
    <t>0722</t>
  </si>
  <si>
    <t>Стоматологічна допомога населенню</t>
  </si>
  <si>
    <t>3210</t>
  </si>
  <si>
    <t xml:space="preserve">Капітальні трансферти підприємствам (установам, організаціям) </t>
  </si>
  <si>
    <t>Міська цільова програма  "Фінансової підтримки та розвитку КНП "Ніжинська міська стоматологічна поліклініка" Ніжинської міської ради Чернігівської області на 2020-2022рр"(придбання обладнання)</t>
  </si>
  <si>
    <t>Міська цільова програма  "Фінансової підтримки та розвитку КНП "Ніжинська міська стоматологічна поліклініка" Ніжинської міської ради Чернігівської області на 2020-2022рр("Кап.рем.фасаду)</t>
  </si>
  <si>
    <t>Програма інформатизації діяльностіУправління освіти Ніжинської міської ради на 2020-2022роки</t>
  </si>
  <si>
    <t>0800000</t>
  </si>
  <si>
    <t>Управління соціального захисту населення міської ради</t>
  </si>
  <si>
    <t>0817520</t>
  </si>
  <si>
    <t>Програма інформатизації діяльності Управління соціального захисту населення Ніжинської міської ради  Чернігівської області на 2020-2022роки</t>
  </si>
  <si>
    <t>0460</t>
  </si>
  <si>
    <t>0213133</t>
  </si>
  <si>
    <t>3133</t>
  </si>
  <si>
    <t>Інші заходи та заклади молодіжної політики</t>
  </si>
  <si>
    <t>1000000</t>
  </si>
  <si>
    <t>08</t>
  </si>
  <si>
    <t>Управління культури і туризму Ніжинської міської ради</t>
  </si>
  <si>
    <t>1014030</t>
  </si>
  <si>
    <t>0824</t>
  </si>
  <si>
    <t>Забезпечення діяльності бібліотек</t>
  </si>
  <si>
    <t xml:space="preserve">Придбання вітчизняної та зарубіжної книжкової продукції для бібліотек </t>
  </si>
  <si>
    <t>1014040</t>
  </si>
  <si>
    <t>4040</t>
  </si>
  <si>
    <t>Забезпечення діяльності музеїв і виставок</t>
  </si>
  <si>
    <t>1011100</t>
  </si>
  <si>
    <t>11000</t>
  </si>
  <si>
    <t>0960</t>
  </si>
  <si>
    <t xml:space="preserve">Надан. спец. освіти школам естетич. вихован.(музиченими, художніми, хореографічними, театральними, хоровими, мистецькими) </t>
  </si>
  <si>
    <t>Придбання музичних інструментів для ДМШ (труба -15 000 грн, тромбон.-10 000 грн)</t>
  </si>
  <si>
    <t>Придбання телевізора SAMSUNG UE50RU7100UXUA -19299грнк, кронштейн ITECH PLB34 - 549грн в клас класичного танцю ДХШ 1 шт</t>
  </si>
  <si>
    <t>Придбання музичних інструментів для ДХШ (баян дитячий 1 шт. 26 000 грн, контрабас 1 шт-35 000 грн)</t>
  </si>
  <si>
    <t>1017520</t>
  </si>
  <si>
    <t>Програма інформатизації діяльності Управління культури і туризму Ніжинської міської ради  Чернігівської області на 2020-2022роки</t>
  </si>
  <si>
    <t>1100000</t>
  </si>
  <si>
    <t>Відділ з питань фізичної культури та спорту міської ради</t>
  </si>
  <si>
    <t>1117520</t>
  </si>
  <si>
    <t>Програма інформатизації діяльності відділу з питань фізичної культури та спорту Ніжинської міської ради  на 2020-2022роки</t>
  </si>
  <si>
    <t>1200000</t>
  </si>
  <si>
    <t>Управління ЖКГ та будівництва міської ради</t>
  </si>
  <si>
    <t>Капітальне будівництво (придбання) інших об’єктів</t>
  </si>
  <si>
    <t>3122</t>
  </si>
  <si>
    <t>Будівництво міського кладовища на території Кунашівської сільської ради вт.ч. ПВР</t>
  </si>
  <si>
    <t>Будівництво системи відеоспостереження для розпізнавання обличчя на площі ім. І. Франка в м. Ніжин вт.ч.ПВР</t>
  </si>
  <si>
    <t>Будівництво ЛЕП по вул.Арвата, Афганців, П.Морозова із встановленням КТП в м.Ніжин Чернігівської обл., в т.ч. ПВР</t>
  </si>
  <si>
    <t>1217321</t>
  </si>
  <si>
    <t>Будівництво освітніх установ та закладів</t>
  </si>
  <si>
    <t>Реконструкція приміщень ЗОШ I ст. №8 з метою відкриття закладу дошкільної освіти (дитячий садок) №8 "Кручайлик" Ніжинської міської ради в м. Ніжин, вул.Воздвиженська,185 в т.ч. ПВР</t>
  </si>
  <si>
    <t>Реконструкція та реставрація інших об’єктів</t>
  </si>
  <si>
    <t>Реконструкція бігових доріжок на міському стадіоні, вул. Полковника Розумовського, 5 в т.ч. ПВР</t>
  </si>
  <si>
    <t>Будів.інших об’єктів  комунальної власності.</t>
  </si>
  <si>
    <t>Реконструкція  КНС біля р. Остер по вул.Набережна в м.Ніжин в т.ч. ПВР</t>
  </si>
  <si>
    <t>Будівництво фонтану на пл. І. Франка в т.ч. ПВР</t>
  </si>
  <si>
    <t>1217461</t>
  </si>
  <si>
    <t>0456</t>
  </si>
  <si>
    <t>Утримання та розвиток автомобільних доріг загального користування та дорожньої інфраструктури за рахунок коштів місцевого бюджету</t>
  </si>
  <si>
    <t>Реконструкція самопливного каналізаційного колектора діаметром 800мм із залізобетонних труб методом протягування поліетиленової труби діаметром 600мм по вул.Синяківська-Шевченка в м.Ніжин, Чернігівської області.</t>
  </si>
  <si>
    <t>Усього передані кошти</t>
  </si>
  <si>
    <t>РАЗОМ</t>
  </si>
  <si>
    <t>Міська цільова програма підтримки об’єднань співвласників багатоквартирних  будинків  Ніжинської міської ОТГ,  щодо проведення енергоефективних заходів на 2020 рік</t>
  </si>
  <si>
    <t>1217670</t>
  </si>
  <si>
    <t>0490</t>
  </si>
  <si>
    <t>Внески до статутного капіталу суб’єктів господарювання</t>
  </si>
  <si>
    <t>3100000</t>
  </si>
  <si>
    <t>Управління комунального майна та земельних відносин</t>
  </si>
  <si>
    <t>3117650</t>
  </si>
  <si>
    <t>Проведення експертної грошової оцінки земельної ділянки чи права на неї</t>
  </si>
  <si>
    <t>Міська програма реалізації повноважень міської ради у галузі земельних відносин на 2020рік</t>
  </si>
  <si>
    <t>Програма інформатизації діяльності Управління комунального майна та земельних відносин Ніжинської міської ради  Чернігівської області на 2020-2022роки</t>
  </si>
  <si>
    <t>3700000</t>
  </si>
  <si>
    <t>Фінансове управління міської ради</t>
  </si>
  <si>
    <t>Програма інформатизації діяльності фінансового управління Ніжинської міської ради на 2020-2022роки</t>
  </si>
  <si>
    <t>1115011</t>
  </si>
  <si>
    <t>5011</t>
  </si>
  <si>
    <t>0810</t>
  </si>
  <si>
    <t>Проведення навчально-тренувальних зборіві змаганьз алімп.видів спорту</t>
  </si>
  <si>
    <t>Придбання гімнастичної колоди</t>
  </si>
  <si>
    <t>1115061</t>
  </si>
  <si>
    <t>5061</t>
  </si>
  <si>
    <t>Забезпечення діяльності місцевих центрів фізичного здоров’я населення "Спорт для всіх " та проведення фізкультурно-масових заходів серед населення регіону</t>
  </si>
  <si>
    <t>Комплект "Україна" турник вуличний 1 шт.,воркаут комплект для спорт майд  по вул. Амосова,12</t>
  </si>
  <si>
    <t>Стіл тенісний вуличний 1 шт.для спорт майд по вул. Шевченка 92-в</t>
  </si>
  <si>
    <t>Стіл тенісний вуличний 1 шт вуличний тренажерний комплекс "Невада"2шт.для спорт майд по вул. Космонавтів,54</t>
  </si>
  <si>
    <t>Трибуна модульна з накриттям для ст."Спартак"</t>
  </si>
  <si>
    <t>Підмітальна машина для догляду та утриманням у належному стані футбольних полів зі штучним покриттям,тепловентилятор для обігріву 2 шт для спорт.залу по вул.Прилуцька,156</t>
  </si>
  <si>
    <t>Реконструкція скверу Б.Хмельницького в т.ч. ПВР</t>
  </si>
  <si>
    <t>Капітальний ремонт доріг в т.ч. ПВР</t>
  </si>
  <si>
    <t>Реконструкція перехрестя вулиці Шевченка з вулицею Генерала Корчагіна в т.ч. ПВР</t>
  </si>
  <si>
    <t>Реконструкція перехрестя вулиці Шевченка з вулицею Носівський Шлях в т.ч. ПВР</t>
  </si>
  <si>
    <t>Субвенція з державного бюджету на надання державної підтримки особам з особливими освітніми потребами у 2020 році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</si>
  <si>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</si>
  <si>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</si>
  <si>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</si>
  <si>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1217640</t>
  </si>
  <si>
    <t>Придбання кондіціонеру</t>
  </si>
  <si>
    <t>3710160</t>
  </si>
  <si>
    <t>3117520</t>
  </si>
  <si>
    <t>3717520</t>
  </si>
  <si>
    <t>Надання загальної середньої освіти закладами загальної середньої освіти ( у т.ч. з дошкільними підрозділами (відділеннями,групами))</t>
  </si>
  <si>
    <t>Придбання килиму борцівського</t>
  </si>
  <si>
    <t>0216082</t>
  </si>
  <si>
    <t>0217322</t>
  </si>
  <si>
    <t>7322</t>
  </si>
  <si>
    <t>Будівництво медичних установ та закладів</t>
  </si>
  <si>
    <t>Міська цільова програма  "Фінансової підтримки та розвитку КНП "Ніжинський міський пологовий будинок на 2020-2022рр"(Кап.ремонт системи водовідведення з даху блоку В, в т.ч.ПВР)</t>
  </si>
  <si>
    <t>Міська цільова програма  "Фінансової підтримки та розвитку КНП "Ніжинський міський пологовий будинок на 2020-2022рр"(придбання обладнання)</t>
  </si>
  <si>
    <t>до рiшення мiської ради YII скликання</t>
  </si>
  <si>
    <t>Міський голова                                                                                                    А.В.Лінник</t>
  </si>
  <si>
    <t>0617321</t>
  </si>
  <si>
    <t>Субвенція з обл.бюджету місц.бюджетам за рах.зали.освіт.субв, що утвор.на початок бюдж.періоду на забезп.належних санітарно-гігієнічних умов у прим.закладів загальної середньої освіти (Реконструкція приміщень будівлі з окремою одноповерховою прибудовою під влаштування  санітарних вузлів  Ніжинської ЗОШ I-III ст.№7, розташованої по вул.Гоголя,15 м.Ніжин, в т.ч.ПВР)</t>
  </si>
  <si>
    <t>Субвенція з обл.бюджету місц.бюджетам за рах.зали.освіт.субв, що утвор.на початок бюдж.періоду на забезп.належних санітарно-гігієнічних умов у прим.закладів загальної середньої освіти (Реконструкція окремих приміщень будівлі під влаштування  санітарних вузлів Ніжинської ЗОШ I-III ст.№6, розташованої по вул.Мигалівська,15 м.Ніжин, в т.ч.ПВР)</t>
  </si>
  <si>
    <t>Співфінансування субвенції з обл.бюджету місц.бюджетам за рах.зали.освіт.субв, що утвор.на початок бюдж.періоду на забезп.належних санітарно-гігієнічних умов у прим.закладів загальної середньої освіти (Реконструкція приміщень будівлі з окремою одноповерховою прибудовою під влаштування  санітарних вузлів Ніжинської ЗОШ I-III ст.№7, розташованої по вул.Гоголя,15 м.Ніжин, в т.ч.ПВР)</t>
  </si>
  <si>
    <t>Співфінансування субвенції з обл.бюджету місц.бюджетам за рах.зали.освіт.субв, що утвор.на початок бюдж.періоду на забезп.належних санітарно-гігієнічних умов у прим.закладів загальної середньої освіти (Реконструкція окремих приміщень будівлі під влаштування  санітарних вузлів  Ніжинської ЗОШ I-III ст.№6, розташованої по вул.Мигалівська,15 м.Ніжин, в т.ч.ПВР)</t>
  </si>
  <si>
    <t>Реконструкція вулиці Шевченка з площею імені І.Франка, в т.ч.ПВР</t>
  </si>
  <si>
    <t>МЦП "Розробка схем та прекних рішень масового застосування на 2020 рік"(дет.план територ.під будівництво очисних споруд на землях Талалаївської ОТГ</t>
  </si>
  <si>
    <t>0611090</t>
  </si>
  <si>
    <t>1090</t>
  </si>
  <si>
    <t>Надання позашкільної освіти позашкільними закладами освіти, заходи із позашкільної роботи з дітьми</t>
  </si>
  <si>
    <t>1014082</t>
  </si>
  <si>
    <t>4082</t>
  </si>
  <si>
    <t>0829</t>
  </si>
  <si>
    <t>Інші заходи в галузі культури і мистецтва</t>
  </si>
  <si>
    <t>Програма  розвитку культури, мистецтва і  охорони культурної спадщини на  2020рік (меморіальна дошка-17000грн, пам’ятний знак "Козацька гармата-50000грн)</t>
  </si>
  <si>
    <t>Цільова програма проведення археологічних досліджень в  місті Ніжин на 2017 – 2021 роки</t>
  </si>
  <si>
    <t>0620</t>
  </si>
  <si>
    <t>Організація благоустрою населених пунктів</t>
  </si>
  <si>
    <t xml:space="preserve">Придбання санітарно-блочного модуля(модульний туалет) </t>
  </si>
  <si>
    <t>Будівництво мультифункціональних майданчиків для занять ігровими видами спорту</t>
  </si>
  <si>
    <t>Будівництво мультифункціонального майданчика для занять ігровими видами спорту вул.Московська,54, м.Ніжин, Чернігівська обл.</t>
  </si>
  <si>
    <t>Придбання мікрофонів колективу "Феєрія" НБДЮ-32000грн, двигуна та комплекту для обладнання електрокарту для гуртка картингістів-18000грн</t>
  </si>
  <si>
    <t xml:space="preserve">Капітальний ремонт нежитлового приміщення по вул. Покровська,8/66 в т.ч. ПВР </t>
  </si>
  <si>
    <t xml:space="preserve">Реконструкція системи оповіщення  при пожежі, телефонізації та СКС в приміщ. по вул. Покровська,8/66 </t>
  </si>
  <si>
    <t>Реконструкція частини будівлі головного корпусу КНП "Ніжинська центральна міська лікарня ім.М.Галицького" в м.Ніжині по вул.Московська,21 під відділення екстреної медичної допомоги відповідно до проекту EMERGENCY  за підтримки Президента України в т.ч. ПВР</t>
  </si>
  <si>
    <t>Міська цільова програма оснащення медичною технікою та виробами медичного призначення на 2020-2022 рр.(в т.ч.апарат "Ампліпульс-5Бр" для фізіотерапевтичного відділення-18850грн, операц.стіл для хірург.від.№1-195000грн, ЕКГ -апарату спокою для кабінету функціональної діагностики стаціонару-56000грн)</t>
  </si>
  <si>
    <t>Придбання реєстратороа для камер відеонагляду для поліклініки</t>
  </si>
  <si>
    <t>Капітальний ремонт віконних блоків та вхідних дверей із заміною їх на металопластикові у приміщенні Територіального центру по вул. Шевченка,99Є у м.Ніжині Чернігівської області в т.ч. ПВР</t>
  </si>
  <si>
    <t>0807323</t>
  </si>
  <si>
    <t>7323</t>
  </si>
  <si>
    <t>Будівництво установ та закладів соціальної сфери</t>
  </si>
  <si>
    <t>Проект переможець Громад.бюджету "Автобусні зупинки-це зручно, затишно, безпечно"</t>
  </si>
  <si>
    <t>Проект переможець Громад.бюджету " Міст Батуринський"</t>
  </si>
  <si>
    <t>Проект переможець Громад.бюджету "Благоуустрій території міста Ніжина в урочищі Маркове"</t>
  </si>
  <si>
    <t>Проект переможець Громад.бюджету "Мобільний ІгроХАБ"</t>
  </si>
  <si>
    <t>Проект переможець Громад.бюджету "Здоровий спосіб життя-шлях до досконалості""</t>
  </si>
  <si>
    <t>Проект переможець Громад.бюджету "Sвіт Технологій Майбутнього для початківців""</t>
  </si>
  <si>
    <t>Проект переможець Громад.бюджету "Громадський простір в парку відпочинку"</t>
  </si>
  <si>
    <t>Проект переможець Громад.бюджету "Смуга перешкод"</t>
  </si>
  <si>
    <t>1216016</t>
  </si>
  <si>
    <t>Впровадження засобів обліку витрат та регулювання споживання води та теплової енергії</t>
  </si>
  <si>
    <t xml:space="preserve">Міська цільова програма «Оснащення  вузлами  комерційного обліку холодної води багатоквартирні житлові будинки  у  Ніжинської міської об’єднаної територіальної громади на  період 2020рік» </t>
  </si>
  <si>
    <t>Міська програма утримання та забезпечення діяльності КЗ Ніжинський молодіжний центр Ніжинської міської ради на 2019-2020роки (придбання гри-тренінгу "Світ громад" 2шт-12980грн)</t>
  </si>
  <si>
    <t>0320</t>
  </si>
  <si>
    <t>Заходи із запобігання та ліквідації надзвичайних ситуацій та наслідків стихійного лиха</t>
  </si>
  <si>
    <t>0218110</t>
  </si>
  <si>
    <t>Програма інформатизації діяльності виконавчого комітету Ніжинської міської ради Чернігівської області на 2020-2022роки(Молод.центр-16,0тис.грн, Полог.буд-51,696 тис.грн,Стомат полікл.-42,9 тис.грн)</t>
  </si>
  <si>
    <t>Реставрація пам’яток культури історії та архітектури</t>
  </si>
  <si>
    <t>Реставрація та пристосування пам’ятки архітектури комплексу споруд "Поштова станція", 2-й етап, в т.ч. ПВР</t>
  </si>
  <si>
    <t>1217340</t>
  </si>
  <si>
    <t>Проектування, реставрація та охорона пам’яток архітектури</t>
  </si>
  <si>
    <t>Міська цільова програма цівільного захисту м.Ніжина на 2020 рік (нове будівництво Міської автоматизованої системи центрального оповіщення м.Ніжина)</t>
  </si>
  <si>
    <t>Закупівля осушувача повітря (побутовий) COOPER&amp;HUNTER CH-D01WD2-24LD  (або аналогу) для дотримання норм температурно-вологісного режиму у фондосховищі 2 шт-15000грн, придбання козирька та перил для облаштування входу в музейне приміщення за адресою вул.Небесної Сотні,11-37000грн</t>
  </si>
  <si>
    <t xml:space="preserve">МЦП "Розвитку та фінансової підтримки комунальних підприємств м.Ніжина на 2020 рік" КК КП "Північна" з/ч для трактора Т-25-35000грн, мотокоса-15000 грн, КП "ВУКГ"- прдбання машини МДКЗ-12 з вакуумним підмітально-прибиральним обладнанням, піскорозкидувальним обладнанням та поворотним відвалом на базі шасі МАЗ 5340 С2-3250000грн, крематора-270000грн; КП НУВКГ придбання облад.для провед.реконстр.і модернізації ВНС "Червона Гребля"-1500000грн) </t>
  </si>
  <si>
    <t>МЦП "Розробка схем та пректних рішень масового застосування та детального планування  на 2020 рік"( в т.ч. Ген.план с.Кунашівка-190000грн)</t>
  </si>
  <si>
    <t>Будівництво споруд, установ та закладів фізичної культури і спорту</t>
  </si>
  <si>
    <t>1217322</t>
  </si>
  <si>
    <t>від "26"лютого 2020 року №18-68/2020</t>
  </si>
  <si>
    <t>Програма інформатизації діяльності виконавчого комітету Ніжинської міської ради Чернігівської області на 2020-2022роки(Виконком-362,0тис.грн, НЦСССДМ-21,7 тис.грн)</t>
  </si>
  <si>
    <t>Кондіціонери 4шт-78000грн, квадрокоптер-40000грн, холодильник-13000грн,телевізори 4 шт-165000грн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</si>
</sst>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>
      <alignment vertical="top"/>
    </xf>
  </cellStyleXfs>
  <cellXfs count="107">
    <xf numFmtId="0" fontId="0" fillId="0" borderId="0" xfId="0"/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7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4" fontId="8" fillId="3" borderId="1" xfId="0" applyNumberFormat="1" applyFont="1" applyFill="1" applyBorder="1" applyAlignment="1">
      <alignment wrapText="1"/>
    </xf>
    <xf numFmtId="49" fontId="4" fillId="0" borderId="1" xfId="0" applyNumberFormat="1" applyFont="1" applyBorder="1"/>
    <xf numFmtId="0" fontId="7" fillId="0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8" fillId="0" borderId="1" xfId="0" applyNumberFormat="1" applyFont="1" applyBorder="1"/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Border="1"/>
    <xf numFmtId="0" fontId="10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justify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justify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 indent="1"/>
    </xf>
    <xf numFmtId="164" fontId="12" fillId="0" borderId="2" xfId="2" applyNumberFormat="1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7" fillId="0" borderId="1" xfId="0" applyFont="1" applyBorder="1"/>
    <xf numFmtId="3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wrapText="1"/>
    </xf>
    <xf numFmtId="0" fontId="12" fillId="0" borderId="2" xfId="0" applyFont="1" applyBorder="1" applyAlignment="1">
      <alignment horizontal="left" vertical="top" wrapText="1"/>
    </xf>
    <xf numFmtId="0" fontId="12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/>
    <xf numFmtId="3" fontId="12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/>
    <xf numFmtId="3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" fontId="8" fillId="0" borderId="1" xfId="0" applyNumberFormat="1" applyFont="1" applyFill="1" applyBorder="1"/>
    <xf numFmtId="0" fontId="4" fillId="0" borderId="2" xfId="0" applyFont="1" applyBorder="1" applyAlignment="1">
      <alignment horizontal="center"/>
    </xf>
    <xf numFmtId="164" fontId="12" fillId="4" borderId="3" xfId="2" applyNumberFormat="1" applyFont="1" applyFill="1" applyBorder="1" applyAlignment="1">
      <alignment horizontal="left" vertical="center" wrapText="1"/>
    </xf>
    <xf numFmtId="164" fontId="12" fillId="4" borderId="1" xfId="2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164" fontId="12" fillId="0" borderId="1" xfId="2" applyNumberFormat="1" applyFont="1" applyFill="1" applyBorder="1" applyAlignment="1">
      <alignment vertical="top" wrapText="1"/>
    </xf>
    <xf numFmtId="4" fontId="4" fillId="0" borderId="1" xfId="0" applyNumberFormat="1" applyFont="1" applyBorder="1"/>
    <xf numFmtId="164" fontId="12" fillId="4" borderId="6" xfId="2" applyNumberFormat="1" applyFont="1" applyFill="1" applyBorder="1" applyAlignment="1">
      <alignment horizontal="left" vertical="center" wrapText="1"/>
    </xf>
    <xf numFmtId="164" fontId="12" fillId="4" borderId="0" xfId="2" applyNumberFormat="1" applyFont="1" applyFill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top" wrapText="1"/>
    </xf>
    <xf numFmtId="4" fontId="12" fillId="0" borderId="1" xfId="0" applyNumberFormat="1" applyFont="1" applyFill="1" applyBorder="1" applyAlignment="1">
      <alignment horizontal="center" vertical="top" wrapText="1"/>
    </xf>
    <xf numFmtId="164" fontId="12" fillId="2" borderId="1" xfId="2" applyNumberFormat="1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wrapText="1"/>
    </xf>
    <xf numFmtId="164" fontId="12" fillId="0" borderId="6" xfId="2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Звичайний_Додаток _ 3 зм_ни 4575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2"/>
  <sheetViews>
    <sheetView tabSelected="1" showWhiteSpace="0" workbookViewId="0">
      <selection activeCell="I114" sqref="I114"/>
    </sheetView>
  </sheetViews>
  <sheetFormatPr defaultRowHeight="12.75" x14ac:dyDescent="0.2"/>
  <cols>
    <col min="1" max="1" width="8.5703125" customWidth="1"/>
    <col min="4" max="4" width="34.42578125" customWidth="1"/>
    <col min="5" max="5" width="45.42578125" customWidth="1"/>
    <col min="6" max="6" width="9" customWidth="1"/>
    <col min="7" max="7" width="7.7109375" customWidth="1"/>
    <col min="8" max="8" width="10.140625" customWidth="1"/>
    <col min="9" max="9" width="14" customWidth="1"/>
    <col min="10" max="10" width="10.85546875" customWidth="1"/>
  </cols>
  <sheetData>
    <row r="1" spans="1:10" x14ac:dyDescent="0.2">
      <c r="H1" s="4" t="s">
        <v>0</v>
      </c>
      <c r="I1" s="4"/>
    </row>
    <row r="2" spans="1:10" x14ac:dyDescent="0.2">
      <c r="F2" s="102" t="s">
        <v>170</v>
      </c>
      <c r="G2" s="102"/>
      <c r="H2" s="102"/>
      <c r="I2" s="102"/>
      <c r="J2" s="102"/>
    </row>
    <row r="3" spans="1:10" x14ac:dyDescent="0.2">
      <c r="G3" s="102" t="s">
        <v>229</v>
      </c>
      <c r="H3" s="102"/>
      <c r="I3" s="102"/>
      <c r="J3" s="102"/>
    </row>
    <row r="4" spans="1:10" x14ac:dyDescent="0.2">
      <c r="H4" s="4"/>
      <c r="I4" s="4"/>
    </row>
    <row r="5" spans="1:10" ht="15.75" x14ac:dyDescent="0.25">
      <c r="A5" s="104" t="s">
        <v>1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0" ht="30.75" customHeight="1" x14ac:dyDescent="0.25">
      <c r="A6" s="105" t="s">
        <v>14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5.75" x14ac:dyDescent="0.25">
      <c r="A7" s="104" t="s">
        <v>2</v>
      </c>
      <c r="B7" s="104"/>
      <c r="C7" s="104"/>
      <c r="D7" s="104"/>
      <c r="E7" s="104"/>
      <c r="F7" s="104"/>
      <c r="G7" s="104"/>
      <c r="H7" s="104"/>
      <c r="I7" s="104"/>
      <c r="J7" s="104"/>
    </row>
    <row r="8" spans="1:10" x14ac:dyDescent="0.2">
      <c r="A8" s="106">
        <v>25538000000</v>
      </c>
      <c r="B8" s="106"/>
    </row>
    <row r="9" spans="1:10" x14ac:dyDescent="0.2">
      <c r="A9" s="103" t="s">
        <v>3</v>
      </c>
      <c r="B9" s="103"/>
    </row>
    <row r="10" spans="1:10" ht="87" customHeight="1" x14ac:dyDescent="0.2">
      <c r="A10" s="2" t="s">
        <v>4</v>
      </c>
      <c r="B10" s="2" t="s">
        <v>12</v>
      </c>
      <c r="C10" s="2" t="s">
        <v>13</v>
      </c>
      <c r="D10" s="3" t="s">
        <v>5</v>
      </c>
      <c r="E10" s="3" t="s">
        <v>6</v>
      </c>
      <c r="F10" s="3" t="s">
        <v>7</v>
      </c>
      <c r="G10" s="3" t="s">
        <v>8</v>
      </c>
      <c r="H10" s="3" t="s">
        <v>9</v>
      </c>
      <c r="I10" s="3" t="s">
        <v>10</v>
      </c>
      <c r="J10" s="3" t="s">
        <v>11</v>
      </c>
    </row>
    <row r="11" spans="1:10" x14ac:dyDescent="0.2">
      <c r="A11" s="5" t="s">
        <v>15</v>
      </c>
      <c r="B11" s="5" t="s">
        <v>16</v>
      </c>
      <c r="C11" s="5"/>
      <c r="D11" s="6" t="s">
        <v>17</v>
      </c>
      <c r="E11" s="1"/>
      <c r="F11" s="1"/>
      <c r="G11" s="1"/>
      <c r="H11" s="1"/>
      <c r="I11" s="12">
        <f>I12</f>
        <v>8680000</v>
      </c>
      <c r="J11" s="1"/>
    </row>
    <row r="12" spans="1:10" x14ac:dyDescent="0.2">
      <c r="A12" s="8">
        <v>617640</v>
      </c>
      <c r="B12" s="66">
        <v>7640</v>
      </c>
      <c r="C12" s="8">
        <v>470</v>
      </c>
      <c r="D12" s="9" t="s">
        <v>18</v>
      </c>
      <c r="E12" s="1"/>
      <c r="F12" s="1"/>
      <c r="G12" s="1"/>
      <c r="H12" s="1"/>
      <c r="I12" s="12">
        <f>I13</f>
        <v>8680000</v>
      </c>
      <c r="J12" s="1"/>
    </row>
    <row r="13" spans="1:10" ht="109.5" customHeight="1" x14ac:dyDescent="0.2">
      <c r="A13" s="1"/>
      <c r="B13" s="67">
        <v>3132</v>
      </c>
      <c r="C13" s="1"/>
      <c r="D13" s="26" t="s">
        <v>21</v>
      </c>
      <c r="E13" s="10" t="s">
        <v>19</v>
      </c>
      <c r="F13" s="1"/>
      <c r="G13" s="1"/>
      <c r="H13" s="1"/>
      <c r="I13" s="11">
        <v>8680000</v>
      </c>
      <c r="J13" s="1"/>
    </row>
    <row r="14" spans="1:10" ht="25.5" x14ac:dyDescent="0.2">
      <c r="A14" s="8">
        <v>1200000</v>
      </c>
      <c r="B14" s="66">
        <v>12</v>
      </c>
      <c r="C14" s="8"/>
      <c r="D14" s="15" t="s">
        <v>20</v>
      </c>
      <c r="E14" s="7"/>
      <c r="F14" s="7"/>
      <c r="G14" s="7"/>
      <c r="H14" s="7"/>
      <c r="I14" s="12">
        <f>I15+I18</f>
        <v>1474435</v>
      </c>
      <c r="J14" s="7"/>
    </row>
    <row r="15" spans="1:10" ht="25.5" x14ac:dyDescent="0.2">
      <c r="A15" s="8">
        <v>1217330</v>
      </c>
      <c r="B15" s="6">
        <v>7330</v>
      </c>
      <c r="C15" s="41" t="s">
        <v>37</v>
      </c>
      <c r="D15" s="15" t="s">
        <v>114</v>
      </c>
      <c r="E15" s="7"/>
      <c r="F15" s="7"/>
      <c r="G15" s="7"/>
      <c r="H15" s="7"/>
      <c r="I15" s="12">
        <f>I16+I17</f>
        <v>689490</v>
      </c>
      <c r="J15" s="7"/>
    </row>
    <row r="16" spans="1:10" ht="25.5" x14ac:dyDescent="0.2">
      <c r="A16" s="8"/>
      <c r="B16" s="45" t="s">
        <v>105</v>
      </c>
      <c r="C16" s="44"/>
      <c r="D16" s="26" t="s">
        <v>104</v>
      </c>
      <c r="E16" s="42" t="s">
        <v>116</v>
      </c>
      <c r="F16" s="7"/>
      <c r="G16" s="7"/>
      <c r="H16" s="7"/>
      <c r="I16" s="11">
        <v>569490</v>
      </c>
      <c r="J16" s="7"/>
    </row>
    <row r="17" spans="1:10" ht="25.5" x14ac:dyDescent="0.2">
      <c r="A17" s="8"/>
      <c r="B17" s="67">
        <v>3142</v>
      </c>
      <c r="C17" s="8"/>
      <c r="D17" s="31" t="s">
        <v>112</v>
      </c>
      <c r="E17" s="85" t="s">
        <v>177</v>
      </c>
      <c r="F17" s="7"/>
      <c r="G17" s="7"/>
      <c r="H17" s="7"/>
      <c r="I17" s="11">
        <v>120000</v>
      </c>
      <c r="J17" s="7"/>
    </row>
    <row r="18" spans="1:10" ht="51" x14ac:dyDescent="0.2">
      <c r="A18" s="34" t="s">
        <v>117</v>
      </c>
      <c r="B18" s="46">
        <v>7461</v>
      </c>
      <c r="C18" s="34" t="s">
        <v>118</v>
      </c>
      <c r="D18" s="9" t="s">
        <v>119</v>
      </c>
      <c r="E18" s="14"/>
      <c r="F18" s="7"/>
      <c r="G18" s="7"/>
      <c r="H18" s="7"/>
      <c r="I18" s="12">
        <f>I19</f>
        <v>784945</v>
      </c>
      <c r="J18" s="7"/>
    </row>
    <row r="19" spans="1:10" ht="21" customHeight="1" x14ac:dyDescent="0.2">
      <c r="A19" s="14"/>
      <c r="B19" s="67">
        <v>3132</v>
      </c>
      <c r="C19" s="67"/>
      <c r="D19" s="26" t="s">
        <v>21</v>
      </c>
      <c r="E19" s="47" t="s">
        <v>150</v>
      </c>
      <c r="F19" s="7"/>
      <c r="G19" s="7"/>
      <c r="H19" s="7"/>
      <c r="I19" s="61">
        <v>784945</v>
      </c>
      <c r="J19" s="7"/>
    </row>
    <row r="20" spans="1:10" ht="17.25" customHeight="1" x14ac:dyDescent="0.2">
      <c r="A20" s="16"/>
      <c r="B20" s="16"/>
      <c r="C20" s="16"/>
      <c r="D20" s="16"/>
      <c r="E20" s="17" t="s">
        <v>22</v>
      </c>
      <c r="F20" s="16"/>
      <c r="G20" s="16"/>
      <c r="H20" s="16"/>
      <c r="I20" s="18">
        <f>I11+I14</f>
        <v>10154435</v>
      </c>
      <c r="J20" s="16"/>
    </row>
    <row r="21" spans="1:10" ht="18.75" customHeight="1" x14ac:dyDescent="0.2">
      <c r="A21" s="22" t="s">
        <v>23</v>
      </c>
      <c r="B21" s="69" t="s">
        <v>25</v>
      </c>
      <c r="C21" s="13"/>
      <c r="D21" s="20" t="s">
        <v>24</v>
      </c>
      <c r="E21" s="13"/>
      <c r="F21" s="13"/>
      <c r="G21" s="13"/>
      <c r="H21" s="13"/>
      <c r="I21" s="27">
        <f>I22+I24+I27+I29+I31+I34+I36+I39+I41+I44</f>
        <v>5512728</v>
      </c>
      <c r="J21" s="13"/>
    </row>
    <row r="22" spans="1:10" ht="51" customHeight="1" x14ac:dyDescent="0.2">
      <c r="A22" s="25">
        <v>210160</v>
      </c>
      <c r="B22" s="23" t="s">
        <v>26</v>
      </c>
      <c r="C22" s="23" t="s">
        <v>27</v>
      </c>
      <c r="D22" s="24" t="s">
        <v>28</v>
      </c>
      <c r="E22" s="13"/>
      <c r="F22" s="13"/>
      <c r="G22" s="13"/>
      <c r="H22" s="13"/>
      <c r="I22" s="27">
        <f>I23</f>
        <v>296000</v>
      </c>
      <c r="J22" s="13"/>
    </row>
    <row r="23" spans="1:10" ht="25.5" x14ac:dyDescent="0.2">
      <c r="A23" s="13"/>
      <c r="B23" s="70" t="s">
        <v>29</v>
      </c>
      <c r="C23" s="13"/>
      <c r="D23" s="26" t="s">
        <v>30</v>
      </c>
      <c r="E23" s="7" t="s">
        <v>231</v>
      </c>
      <c r="F23" s="13"/>
      <c r="G23" s="13"/>
      <c r="H23" s="13"/>
      <c r="I23" s="62">
        <f>131000+165000</f>
        <v>296000</v>
      </c>
      <c r="J23" s="13"/>
    </row>
    <row r="24" spans="1:10" ht="25.5" x14ac:dyDescent="0.2">
      <c r="A24" s="34" t="s">
        <v>54</v>
      </c>
      <c r="B24" s="35" t="s">
        <v>55</v>
      </c>
      <c r="C24" s="34" t="s">
        <v>56</v>
      </c>
      <c r="D24" s="9" t="s">
        <v>57</v>
      </c>
      <c r="E24" s="7"/>
      <c r="F24" s="13"/>
      <c r="G24" s="13"/>
      <c r="H24" s="13"/>
      <c r="I24" s="27">
        <f>I25+I26</f>
        <v>1006550</v>
      </c>
      <c r="J24" s="13"/>
    </row>
    <row r="25" spans="1:10" ht="89.25" x14ac:dyDescent="0.2">
      <c r="A25" s="13"/>
      <c r="B25" s="70" t="s">
        <v>66</v>
      </c>
      <c r="C25" s="13"/>
      <c r="D25" s="26" t="s">
        <v>67</v>
      </c>
      <c r="E25" s="7" t="s">
        <v>197</v>
      </c>
      <c r="F25" s="13"/>
      <c r="G25" s="13"/>
      <c r="H25" s="13"/>
      <c r="I25" s="62">
        <f>728000+269850</f>
        <v>997850</v>
      </c>
      <c r="J25" s="13"/>
    </row>
    <row r="26" spans="1:10" ht="25.5" x14ac:dyDescent="0.2">
      <c r="A26" s="13"/>
      <c r="B26" s="70" t="s">
        <v>66</v>
      </c>
      <c r="C26" s="13"/>
      <c r="D26" s="26" t="s">
        <v>67</v>
      </c>
      <c r="E26" s="88" t="s">
        <v>198</v>
      </c>
      <c r="F26" s="13"/>
      <c r="G26" s="13"/>
      <c r="H26" s="13"/>
      <c r="I26" s="62">
        <v>8700</v>
      </c>
      <c r="J26" s="13"/>
    </row>
    <row r="27" spans="1:10" ht="38.25" x14ac:dyDescent="0.2">
      <c r="A27" s="34" t="s">
        <v>58</v>
      </c>
      <c r="B27" s="35" t="s">
        <v>59</v>
      </c>
      <c r="C27" s="34" t="s">
        <v>60</v>
      </c>
      <c r="D27" s="36" t="s">
        <v>61</v>
      </c>
      <c r="E27" s="7"/>
      <c r="F27" s="13"/>
      <c r="G27" s="13"/>
      <c r="H27" s="13"/>
      <c r="I27" s="27">
        <f>I28</f>
        <v>1479802</v>
      </c>
      <c r="J27" s="13"/>
    </row>
    <row r="28" spans="1:10" ht="38.25" x14ac:dyDescent="0.2">
      <c r="A28" s="13"/>
      <c r="B28" s="70" t="s">
        <v>66</v>
      </c>
      <c r="C28" s="13"/>
      <c r="D28" s="26" t="s">
        <v>67</v>
      </c>
      <c r="E28" s="7" t="s">
        <v>169</v>
      </c>
      <c r="F28" s="13"/>
      <c r="G28" s="13"/>
      <c r="H28" s="13"/>
      <c r="I28" s="62">
        <f>670000+927202-117400</f>
        <v>1479802</v>
      </c>
      <c r="J28" s="13"/>
    </row>
    <row r="29" spans="1:10" x14ac:dyDescent="0.2">
      <c r="A29" s="23" t="s">
        <v>62</v>
      </c>
      <c r="B29" s="23" t="s">
        <v>63</v>
      </c>
      <c r="C29" s="23" t="s">
        <v>64</v>
      </c>
      <c r="D29" s="9" t="s">
        <v>65</v>
      </c>
      <c r="E29" s="37"/>
      <c r="F29" s="13"/>
      <c r="G29" s="13"/>
      <c r="H29" s="13"/>
      <c r="I29" s="27">
        <f>I30</f>
        <v>320600</v>
      </c>
      <c r="J29" s="13"/>
    </row>
    <row r="30" spans="1:10" ht="51" x14ac:dyDescent="0.2">
      <c r="A30" s="13"/>
      <c r="B30" s="70" t="s">
        <v>66</v>
      </c>
      <c r="C30" s="13"/>
      <c r="D30" s="26" t="s">
        <v>67</v>
      </c>
      <c r="E30" s="7" t="s">
        <v>68</v>
      </c>
      <c r="F30" s="13"/>
      <c r="G30" s="13"/>
      <c r="H30" s="13"/>
      <c r="I30" s="62">
        <v>320600</v>
      </c>
      <c r="J30" s="13"/>
    </row>
    <row r="31" spans="1:10" ht="25.5" x14ac:dyDescent="0.2">
      <c r="A31" s="22" t="s">
        <v>76</v>
      </c>
      <c r="B31" s="71" t="s">
        <v>77</v>
      </c>
      <c r="C31" s="25">
        <v>1040</v>
      </c>
      <c r="D31" s="9" t="s">
        <v>78</v>
      </c>
      <c r="E31" s="7"/>
      <c r="F31" s="13"/>
      <c r="G31" s="13"/>
      <c r="H31" s="13"/>
      <c r="I31" s="27">
        <f>I32+I33</f>
        <v>50480</v>
      </c>
      <c r="J31" s="13"/>
    </row>
    <row r="32" spans="1:10" ht="57.75" customHeight="1" x14ac:dyDescent="0.2">
      <c r="A32" s="13"/>
      <c r="B32" s="70" t="s">
        <v>66</v>
      </c>
      <c r="C32" s="13"/>
      <c r="D32" s="26" t="s">
        <v>67</v>
      </c>
      <c r="E32" s="7" t="s">
        <v>214</v>
      </c>
      <c r="F32" s="13"/>
      <c r="G32" s="13"/>
      <c r="H32" s="13"/>
      <c r="I32" s="62">
        <f>18980-6000</f>
        <v>12980</v>
      </c>
      <c r="J32" s="13"/>
    </row>
    <row r="33" spans="1:10" ht="30.75" customHeight="1" x14ac:dyDescent="0.2">
      <c r="A33" s="13"/>
      <c r="B33" s="70" t="s">
        <v>66</v>
      </c>
      <c r="C33" s="13"/>
      <c r="D33" s="26" t="s">
        <v>67</v>
      </c>
      <c r="E33" s="91" t="s">
        <v>206</v>
      </c>
      <c r="F33" s="13"/>
      <c r="G33" s="13"/>
      <c r="H33" s="13"/>
      <c r="I33" s="62">
        <v>37500</v>
      </c>
      <c r="J33" s="13"/>
    </row>
    <row r="34" spans="1:10" ht="38.25" x14ac:dyDescent="0.2">
      <c r="A34" s="22" t="s">
        <v>164</v>
      </c>
      <c r="B34" s="71" t="s">
        <v>33</v>
      </c>
      <c r="C34" s="72">
        <v>610</v>
      </c>
      <c r="D34" s="15" t="s">
        <v>32</v>
      </c>
      <c r="E34" s="13"/>
      <c r="F34" s="13"/>
      <c r="G34" s="13"/>
      <c r="H34" s="13"/>
      <c r="I34" s="27">
        <f>I35</f>
        <v>400000</v>
      </c>
      <c r="J34" s="13"/>
    </row>
    <row r="35" spans="1:10" ht="25.5" x14ac:dyDescent="0.2">
      <c r="A35" s="13"/>
      <c r="B35" s="70" t="s">
        <v>35</v>
      </c>
      <c r="C35" s="68"/>
      <c r="D35" s="26" t="s">
        <v>34</v>
      </c>
      <c r="E35" s="81" t="s">
        <v>31</v>
      </c>
      <c r="F35" s="13"/>
      <c r="G35" s="13"/>
      <c r="H35" s="13"/>
      <c r="I35" s="62">
        <v>400000</v>
      </c>
      <c r="J35" s="13"/>
    </row>
    <row r="36" spans="1:10" ht="26.25" customHeight="1" x14ac:dyDescent="0.2">
      <c r="A36" s="22" t="s">
        <v>165</v>
      </c>
      <c r="B36" s="71" t="s">
        <v>166</v>
      </c>
      <c r="C36" s="73" t="s">
        <v>37</v>
      </c>
      <c r="D36" s="9" t="s">
        <v>167</v>
      </c>
      <c r="E36" s="80"/>
      <c r="F36" s="13"/>
      <c r="G36" s="13"/>
      <c r="H36" s="13"/>
      <c r="I36" s="78">
        <f>I37+I38</f>
        <v>1050000</v>
      </c>
      <c r="J36" s="13"/>
    </row>
    <row r="37" spans="1:10" ht="51" x14ac:dyDescent="0.2">
      <c r="A37" s="13"/>
      <c r="B37" s="70" t="s">
        <v>66</v>
      </c>
      <c r="C37" s="79"/>
      <c r="D37" s="26" t="s">
        <v>67</v>
      </c>
      <c r="E37" s="7" t="s">
        <v>168</v>
      </c>
      <c r="F37" s="13"/>
      <c r="G37" s="13"/>
      <c r="H37" s="13"/>
      <c r="I37" s="62">
        <v>150000</v>
      </c>
      <c r="J37" s="13"/>
    </row>
    <row r="38" spans="1:10" ht="51" x14ac:dyDescent="0.2">
      <c r="A38" s="13"/>
      <c r="B38" s="70" t="s">
        <v>66</v>
      </c>
      <c r="C38" s="79"/>
      <c r="D38" s="26" t="s">
        <v>67</v>
      </c>
      <c r="E38" s="7" t="s">
        <v>69</v>
      </c>
      <c r="F38" s="13"/>
      <c r="G38" s="13"/>
      <c r="H38" s="13"/>
      <c r="I38" s="62">
        <v>900000</v>
      </c>
      <c r="J38" s="13"/>
    </row>
    <row r="39" spans="1:10" ht="38.25" x14ac:dyDescent="0.2">
      <c r="A39" s="5" t="s">
        <v>36</v>
      </c>
      <c r="B39" s="28">
        <v>7350</v>
      </c>
      <c r="C39" s="73" t="s">
        <v>37</v>
      </c>
      <c r="D39" s="9" t="s">
        <v>38</v>
      </c>
      <c r="E39" s="13"/>
      <c r="F39" s="13"/>
      <c r="G39" s="13"/>
      <c r="H39" s="13"/>
      <c r="I39" s="27">
        <f>I40</f>
        <v>290000</v>
      </c>
      <c r="J39" s="13"/>
    </row>
    <row r="40" spans="1:10" ht="39.75" customHeight="1" x14ac:dyDescent="0.2">
      <c r="A40" s="13"/>
      <c r="B40" s="29">
        <v>2281</v>
      </c>
      <c r="C40" s="74"/>
      <c r="D40" s="31" t="s">
        <v>39</v>
      </c>
      <c r="E40" s="32" t="s">
        <v>226</v>
      </c>
      <c r="F40" s="13"/>
      <c r="G40" s="13"/>
      <c r="H40" s="13"/>
      <c r="I40" s="62">
        <f>100000+190000</f>
        <v>290000</v>
      </c>
      <c r="J40" s="13"/>
    </row>
    <row r="41" spans="1:10" ht="25.5" x14ac:dyDescent="0.2">
      <c r="A41" s="22" t="s">
        <v>40</v>
      </c>
      <c r="B41" s="71" t="s">
        <v>41</v>
      </c>
      <c r="C41" s="72">
        <v>460</v>
      </c>
      <c r="D41" s="8" t="s">
        <v>42</v>
      </c>
      <c r="E41" s="13"/>
      <c r="F41" s="13"/>
      <c r="G41" s="13"/>
      <c r="H41" s="13"/>
      <c r="I41" s="27">
        <f>I42+I43</f>
        <v>494296</v>
      </c>
      <c r="J41" s="13"/>
    </row>
    <row r="42" spans="1:10" ht="51" customHeight="1" x14ac:dyDescent="0.2">
      <c r="A42" s="19"/>
      <c r="B42" s="70" t="s">
        <v>29</v>
      </c>
      <c r="C42" s="68"/>
      <c r="D42" s="26" t="s">
        <v>30</v>
      </c>
      <c r="E42" s="7" t="s">
        <v>230</v>
      </c>
      <c r="F42" s="13"/>
      <c r="G42" s="13"/>
      <c r="H42" s="13"/>
      <c r="I42" s="62">
        <f>672600-123900-165000</f>
        <v>383700</v>
      </c>
      <c r="J42" s="13"/>
    </row>
    <row r="43" spans="1:10" ht="60" customHeight="1" x14ac:dyDescent="0.2">
      <c r="A43" s="19"/>
      <c r="B43" s="70" t="s">
        <v>66</v>
      </c>
      <c r="C43" s="13"/>
      <c r="D43" s="26" t="s">
        <v>67</v>
      </c>
      <c r="E43" s="7" t="s">
        <v>218</v>
      </c>
      <c r="F43" s="13"/>
      <c r="G43" s="13"/>
      <c r="H43" s="13"/>
      <c r="I43" s="62">
        <f>123900-13304</f>
        <v>110596</v>
      </c>
      <c r="J43" s="13"/>
    </row>
    <row r="44" spans="1:10" ht="53.25" customHeight="1" x14ac:dyDescent="0.2">
      <c r="A44" s="34" t="s">
        <v>217</v>
      </c>
      <c r="B44" s="28">
        <v>8110</v>
      </c>
      <c r="C44" s="92" t="s">
        <v>215</v>
      </c>
      <c r="D44" s="9" t="s">
        <v>216</v>
      </c>
      <c r="E44" s="7"/>
      <c r="F44" s="13"/>
      <c r="G44" s="13"/>
      <c r="H44" s="13"/>
      <c r="I44" s="78">
        <f>I45</f>
        <v>125000</v>
      </c>
      <c r="J44" s="13"/>
    </row>
    <row r="45" spans="1:10" ht="45.75" customHeight="1" x14ac:dyDescent="0.2">
      <c r="A45" s="19"/>
      <c r="B45" s="68">
        <v>3122</v>
      </c>
      <c r="C45" s="14"/>
      <c r="D45" s="26" t="s">
        <v>104</v>
      </c>
      <c r="E45" s="48" t="s">
        <v>223</v>
      </c>
      <c r="F45" s="13"/>
      <c r="G45" s="13"/>
      <c r="H45" s="13"/>
      <c r="I45" s="62">
        <v>125000</v>
      </c>
      <c r="J45" s="13"/>
    </row>
    <row r="46" spans="1:10" ht="12.75" customHeight="1" x14ac:dyDescent="0.2">
      <c r="A46" s="5" t="s">
        <v>15</v>
      </c>
      <c r="B46" s="5" t="s">
        <v>16</v>
      </c>
      <c r="C46" s="5"/>
      <c r="D46" s="6" t="s">
        <v>17</v>
      </c>
      <c r="E46" s="7"/>
      <c r="F46" s="13"/>
      <c r="G46" s="13"/>
      <c r="H46" s="13"/>
      <c r="I46" s="27">
        <f>I47+I50+I54+I57+I60+I65+I67</f>
        <v>6914556.7599999998</v>
      </c>
      <c r="J46" s="13"/>
    </row>
    <row r="47" spans="1:10" ht="12.75" customHeight="1" x14ac:dyDescent="0.2">
      <c r="A47" s="22" t="s">
        <v>43</v>
      </c>
      <c r="B47" s="71" t="s">
        <v>44</v>
      </c>
      <c r="C47" s="72">
        <v>910</v>
      </c>
      <c r="D47" s="15" t="s">
        <v>45</v>
      </c>
      <c r="E47" s="7"/>
      <c r="F47" s="13"/>
      <c r="G47" s="13"/>
      <c r="H47" s="13"/>
      <c r="I47" s="27">
        <f>I48+I49</f>
        <v>227000</v>
      </c>
      <c r="J47" s="13"/>
    </row>
    <row r="48" spans="1:10" ht="12.75" customHeight="1" x14ac:dyDescent="0.2">
      <c r="A48" s="21"/>
      <c r="B48" s="70" t="s">
        <v>29</v>
      </c>
      <c r="C48" s="68"/>
      <c r="D48" s="26" t="s">
        <v>30</v>
      </c>
      <c r="E48" s="7" t="s">
        <v>46</v>
      </c>
      <c r="F48" s="13"/>
      <c r="G48" s="13"/>
      <c r="H48" s="13"/>
      <c r="I48" s="62">
        <v>192000</v>
      </c>
      <c r="J48" s="14"/>
    </row>
    <row r="49" spans="1:10" ht="39" customHeight="1" x14ac:dyDescent="0.2">
      <c r="A49" s="21"/>
      <c r="B49" s="45" t="s">
        <v>29</v>
      </c>
      <c r="C49" s="5"/>
      <c r="D49" s="26" t="s">
        <v>30</v>
      </c>
      <c r="E49" s="53" t="s">
        <v>153</v>
      </c>
      <c r="F49" s="13"/>
      <c r="G49" s="13"/>
      <c r="H49" s="13"/>
      <c r="I49" s="62">
        <v>35000</v>
      </c>
      <c r="J49" s="14"/>
    </row>
    <row r="50" spans="1:10" ht="52.5" customHeight="1" x14ac:dyDescent="0.2">
      <c r="A50" s="5" t="s">
        <v>47</v>
      </c>
      <c r="B50" s="5" t="s">
        <v>48</v>
      </c>
      <c r="C50" s="5" t="s">
        <v>49</v>
      </c>
      <c r="D50" s="15" t="s">
        <v>162</v>
      </c>
      <c r="E50" s="1"/>
      <c r="F50" s="14"/>
      <c r="G50" s="14"/>
      <c r="H50" s="14"/>
      <c r="I50" s="27">
        <f>I51+I52+I53</f>
        <v>715500</v>
      </c>
      <c r="J50" s="14"/>
    </row>
    <row r="51" spans="1:10" ht="25.5" x14ac:dyDescent="0.2">
      <c r="A51" s="14"/>
      <c r="B51" s="70" t="s">
        <v>29</v>
      </c>
      <c r="C51" s="68"/>
      <c r="D51" s="26" t="s">
        <v>30</v>
      </c>
      <c r="E51" s="7" t="s">
        <v>46</v>
      </c>
      <c r="F51" s="14"/>
      <c r="G51" s="14"/>
      <c r="H51" s="14"/>
      <c r="I51" s="62">
        <v>430000</v>
      </c>
      <c r="J51" s="14"/>
    </row>
    <row r="52" spans="1:10" ht="25.5" x14ac:dyDescent="0.2">
      <c r="A52" s="14"/>
      <c r="B52" s="70" t="s">
        <v>29</v>
      </c>
      <c r="C52" s="68"/>
      <c r="D52" s="26" t="s">
        <v>30</v>
      </c>
      <c r="E52" s="13" t="s">
        <v>50</v>
      </c>
      <c r="F52" s="14"/>
      <c r="G52" s="14"/>
      <c r="H52" s="14"/>
      <c r="I52" s="62">
        <v>150000</v>
      </c>
      <c r="J52" s="14"/>
    </row>
    <row r="53" spans="1:10" ht="38.25" x14ac:dyDescent="0.2">
      <c r="A53" s="14"/>
      <c r="B53" s="70" t="s">
        <v>29</v>
      </c>
      <c r="C53" s="68"/>
      <c r="D53" s="26" t="s">
        <v>30</v>
      </c>
      <c r="E53" s="53" t="s">
        <v>153</v>
      </c>
      <c r="F53" s="14"/>
      <c r="G53" s="14"/>
      <c r="H53" s="14"/>
      <c r="I53" s="62">
        <v>135500</v>
      </c>
      <c r="J53" s="14"/>
    </row>
    <row r="54" spans="1:10" ht="38.25" x14ac:dyDescent="0.2">
      <c r="A54" s="5" t="s">
        <v>179</v>
      </c>
      <c r="B54" s="5" t="s">
        <v>180</v>
      </c>
      <c r="C54" s="5" t="s">
        <v>91</v>
      </c>
      <c r="D54" s="9" t="s">
        <v>181</v>
      </c>
      <c r="E54" s="53"/>
      <c r="F54" s="14"/>
      <c r="G54" s="14"/>
      <c r="H54" s="14"/>
      <c r="I54" s="78">
        <f>I55+I56</f>
        <v>243200</v>
      </c>
      <c r="J54" s="14"/>
    </row>
    <row r="55" spans="1:10" ht="38.25" x14ac:dyDescent="0.2">
      <c r="A55" s="14"/>
      <c r="B55" s="70" t="s">
        <v>29</v>
      </c>
      <c r="C55" s="68"/>
      <c r="D55" s="26" t="s">
        <v>30</v>
      </c>
      <c r="E55" s="53" t="s">
        <v>193</v>
      </c>
      <c r="F55" s="14"/>
      <c r="G55" s="14"/>
      <c r="H55" s="14"/>
      <c r="I55" s="62">
        <f>32000+18000</f>
        <v>50000</v>
      </c>
      <c r="J55" s="14"/>
    </row>
    <row r="56" spans="1:10" ht="25.5" x14ac:dyDescent="0.2">
      <c r="A56" s="14"/>
      <c r="B56" s="70" t="s">
        <v>29</v>
      </c>
      <c r="C56" s="68"/>
      <c r="D56" s="26" t="s">
        <v>30</v>
      </c>
      <c r="E56" s="91" t="s">
        <v>208</v>
      </c>
      <c r="F56" s="14"/>
      <c r="G56" s="14"/>
      <c r="H56" s="14"/>
      <c r="I56" s="62">
        <v>193200</v>
      </c>
      <c r="J56" s="14"/>
    </row>
    <row r="57" spans="1:10" ht="38.25" x14ac:dyDescent="0.2">
      <c r="A57" s="5" t="s">
        <v>154</v>
      </c>
      <c r="B57" s="5" t="s">
        <v>155</v>
      </c>
      <c r="C57" s="5" t="s">
        <v>138</v>
      </c>
      <c r="D57" s="9" t="s">
        <v>156</v>
      </c>
      <c r="E57" s="58"/>
      <c r="F57" s="6"/>
      <c r="G57" s="6"/>
      <c r="H57" s="59"/>
      <c r="I57" s="59">
        <f>I58+I59</f>
        <v>321000</v>
      </c>
      <c r="J57" s="14"/>
    </row>
    <row r="58" spans="1:10" ht="25.5" x14ac:dyDescent="0.2">
      <c r="A58" s="5"/>
      <c r="B58" s="45" t="s">
        <v>29</v>
      </c>
      <c r="C58" s="5"/>
      <c r="D58" s="26" t="s">
        <v>30</v>
      </c>
      <c r="E58" s="58" t="s">
        <v>163</v>
      </c>
      <c r="F58" s="6"/>
      <c r="G58" s="6"/>
      <c r="H58" s="60"/>
      <c r="I58" s="63">
        <v>90000</v>
      </c>
      <c r="J58" s="14"/>
    </row>
    <row r="59" spans="1:10" ht="25.5" x14ac:dyDescent="0.2">
      <c r="A59" s="5"/>
      <c r="B59" s="45" t="s">
        <v>29</v>
      </c>
      <c r="C59" s="5"/>
      <c r="D59" s="26" t="s">
        <v>30</v>
      </c>
      <c r="E59" s="91" t="s">
        <v>207</v>
      </c>
      <c r="F59" s="6"/>
      <c r="G59" s="6"/>
      <c r="H59" s="60"/>
      <c r="I59" s="63">
        <v>231000</v>
      </c>
      <c r="J59" s="14"/>
    </row>
    <row r="60" spans="1:10" ht="25.5" x14ac:dyDescent="0.2">
      <c r="A60" s="5" t="s">
        <v>172</v>
      </c>
      <c r="B60" s="6">
        <v>7321</v>
      </c>
      <c r="C60" s="5" t="s">
        <v>37</v>
      </c>
      <c r="D60" s="9" t="s">
        <v>110</v>
      </c>
      <c r="E60" s="43"/>
      <c r="F60" s="6"/>
      <c r="G60" s="6"/>
      <c r="H60" s="60"/>
      <c r="I60" s="96">
        <f>I61+I62+I63+I64</f>
        <v>4739856.76</v>
      </c>
      <c r="J60" s="14"/>
    </row>
    <row r="61" spans="1:10" ht="102" x14ac:dyDescent="0.2">
      <c r="A61" s="5"/>
      <c r="B61" s="82">
        <v>3142</v>
      </c>
      <c r="C61" s="83"/>
      <c r="D61" s="31" t="s">
        <v>112</v>
      </c>
      <c r="E61" s="57" t="s">
        <v>173</v>
      </c>
      <c r="F61" s="6"/>
      <c r="G61" s="6"/>
      <c r="H61" s="60"/>
      <c r="I61" s="94">
        <v>1168223.4099999999</v>
      </c>
      <c r="J61" s="14"/>
    </row>
    <row r="62" spans="1:10" ht="99" customHeight="1" x14ac:dyDescent="0.2">
      <c r="A62" s="5"/>
      <c r="B62" s="82">
        <v>3142</v>
      </c>
      <c r="C62" s="83"/>
      <c r="D62" s="31" t="s">
        <v>112</v>
      </c>
      <c r="E62" s="57" t="s">
        <v>174</v>
      </c>
      <c r="F62" s="6"/>
      <c r="G62" s="6"/>
      <c r="H62" s="60"/>
      <c r="I62" s="94">
        <v>2477819.35</v>
      </c>
      <c r="J62" s="14"/>
    </row>
    <row r="63" spans="1:10" ht="102" x14ac:dyDescent="0.2">
      <c r="A63" s="5"/>
      <c r="B63" s="82">
        <v>3142</v>
      </c>
      <c r="C63" s="83"/>
      <c r="D63" s="31" t="s">
        <v>112</v>
      </c>
      <c r="E63" s="57" t="s">
        <v>175</v>
      </c>
      <c r="F63" s="6"/>
      <c r="G63" s="6"/>
      <c r="H63" s="60"/>
      <c r="I63" s="63">
        <v>350468</v>
      </c>
      <c r="J63" s="14"/>
    </row>
    <row r="64" spans="1:10" ht="102" x14ac:dyDescent="0.2">
      <c r="A64" s="5"/>
      <c r="B64" s="82">
        <v>3142</v>
      </c>
      <c r="C64" s="83"/>
      <c r="D64" s="31" t="s">
        <v>112</v>
      </c>
      <c r="E64" s="57" t="s">
        <v>176</v>
      </c>
      <c r="F64" s="84"/>
      <c r="G64" s="84"/>
      <c r="H64" s="84"/>
      <c r="I64" s="86">
        <v>743346</v>
      </c>
      <c r="J64" s="14"/>
    </row>
    <row r="65" spans="1:10" x14ac:dyDescent="0.2">
      <c r="A65" s="8">
        <v>617640</v>
      </c>
      <c r="B65" s="66">
        <v>7640</v>
      </c>
      <c r="C65" s="8">
        <v>470</v>
      </c>
      <c r="D65" s="9" t="s">
        <v>18</v>
      </c>
      <c r="E65" s="57"/>
      <c r="F65" s="84"/>
      <c r="G65" s="84"/>
      <c r="H65" s="84"/>
      <c r="I65" s="27">
        <f>I66</f>
        <v>500000</v>
      </c>
      <c r="J65" s="14"/>
    </row>
    <row r="66" spans="1:10" ht="108.75" customHeight="1" x14ac:dyDescent="0.2">
      <c r="A66" s="14"/>
      <c r="B66" s="67">
        <v>3132</v>
      </c>
      <c r="C66" s="7"/>
      <c r="D66" s="26" t="s">
        <v>21</v>
      </c>
      <c r="E66" s="10" t="s">
        <v>51</v>
      </c>
      <c r="F66" s="14"/>
      <c r="G66" s="14"/>
      <c r="H66" s="14"/>
      <c r="I66" s="62">
        <v>500000</v>
      </c>
      <c r="J66" s="14"/>
    </row>
    <row r="67" spans="1:10" ht="25.5" x14ac:dyDescent="0.2">
      <c r="A67" s="22" t="s">
        <v>53</v>
      </c>
      <c r="B67" s="71" t="s">
        <v>41</v>
      </c>
      <c r="C67" s="71" t="s">
        <v>75</v>
      </c>
      <c r="D67" s="8" t="s">
        <v>42</v>
      </c>
      <c r="E67" s="13"/>
      <c r="F67" s="14"/>
      <c r="G67" s="14"/>
      <c r="H67" s="14"/>
      <c r="I67" s="27">
        <f>I68</f>
        <v>168000</v>
      </c>
      <c r="J67" s="14"/>
    </row>
    <row r="68" spans="1:10" ht="25.5" x14ac:dyDescent="0.2">
      <c r="A68" s="14"/>
      <c r="B68" s="70" t="s">
        <v>29</v>
      </c>
      <c r="C68" s="68"/>
      <c r="D68" s="26" t="s">
        <v>30</v>
      </c>
      <c r="E68" s="7" t="s">
        <v>70</v>
      </c>
      <c r="F68" s="14"/>
      <c r="G68" s="14"/>
      <c r="H68" s="14"/>
      <c r="I68" s="62">
        <v>168000</v>
      </c>
      <c r="J68" s="14"/>
    </row>
    <row r="69" spans="1:10" ht="25.5" x14ac:dyDescent="0.2">
      <c r="A69" s="22" t="s">
        <v>71</v>
      </c>
      <c r="B69" s="71" t="s">
        <v>80</v>
      </c>
      <c r="C69" s="75"/>
      <c r="D69" s="8" t="s">
        <v>72</v>
      </c>
      <c r="E69" s="13"/>
      <c r="F69" s="14"/>
      <c r="G69" s="14"/>
      <c r="H69" s="14"/>
      <c r="I69" s="27">
        <f>I70+I72</f>
        <v>138300</v>
      </c>
      <c r="J69" s="14"/>
    </row>
    <row r="70" spans="1:10" ht="25.5" x14ac:dyDescent="0.2">
      <c r="A70" s="34" t="s">
        <v>200</v>
      </c>
      <c r="B70" s="35" t="s">
        <v>201</v>
      </c>
      <c r="C70" s="34"/>
      <c r="D70" s="28" t="s">
        <v>202</v>
      </c>
      <c r="E70" s="13"/>
      <c r="F70" s="14"/>
      <c r="G70" s="14"/>
      <c r="H70" s="14"/>
      <c r="I70" s="27">
        <f>I71</f>
        <v>126000</v>
      </c>
      <c r="J70" s="14"/>
    </row>
    <row r="71" spans="1:10" ht="60.75" customHeight="1" x14ac:dyDescent="0.2">
      <c r="A71" s="22"/>
      <c r="B71" s="71"/>
      <c r="C71" s="75"/>
      <c r="D71" s="8"/>
      <c r="E71" s="91" t="s">
        <v>199</v>
      </c>
      <c r="F71" s="14"/>
      <c r="G71" s="14"/>
      <c r="H71" s="14"/>
      <c r="I71" s="86">
        <v>126000</v>
      </c>
      <c r="J71" s="14"/>
    </row>
    <row r="72" spans="1:10" ht="25.5" x14ac:dyDescent="0.2">
      <c r="A72" s="22" t="s">
        <v>73</v>
      </c>
      <c r="B72" s="71" t="s">
        <v>41</v>
      </c>
      <c r="C72" s="71" t="s">
        <v>75</v>
      </c>
      <c r="D72" s="8" t="s">
        <v>42</v>
      </c>
      <c r="E72" s="7"/>
      <c r="F72" s="14"/>
      <c r="G72" s="14"/>
      <c r="H72" s="14"/>
      <c r="I72" s="27">
        <f>I73</f>
        <v>12300</v>
      </c>
      <c r="J72" s="14"/>
    </row>
    <row r="73" spans="1:10" ht="38.25" x14ac:dyDescent="0.2">
      <c r="A73" s="19"/>
      <c r="B73" s="70" t="s">
        <v>29</v>
      </c>
      <c r="C73" s="68"/>
      <c r="D73" s="26" t="s">
        <v>30</v>
      </c>
      <c r="E73" s="7" t="s">
        <v>74</v>
      </c>
      <c r="F73" s="14"/>
      <c r="G73" s="14"/>
      <c r="H73" s="14"/>
      <c r="I73" s="62">
        <v>12300</v>
      </c>
      <c r="J73" s="14"/>
    </row>
    <row r="74" spans="1:10" ht="25.5" x14ac:dyDescent="0.2">
      <c r="A74" s="22" t="s">
        <v>79</v>
      </c>
      <c r="B74" s="72">
        <v>10</v>
      </c>
      <c r="C74" s="76"/>
      <c r="D74" s="8" t="s">
        <v>81</v>
      </c>
      <c r="E74" s="13"/>
      <c r="F74" s="14"/>
      <c r="G74" s="14"/>
      <c r="H74" s="14"/>
      <c r="I74" s="27">
        <f>I75+I77+I79+I82+I86</f>
        <v>516500</v>
      </c>
      <c r="J74" s="14"/>
    </row>
    <row r="75" spans="1:10" x14ac:dyDescent="0.2">
      <c r="A75" s="22" t="s">
        <v>82</v>
      </c>
      <c r="B75" s="72">
        <v>4030</v>
      </c>
      <c r="C75" s="34" t="s">
        <v>83</v>
      </c>
      <c r="D75" s="9" t="s">
        <v>84</v>
      </c>
      <c r="E75" s="13"/>
      <c r="F75" s="14"/>
      <c r="G75" s="14"/>
      <c r="H75" s="14"/>
      <c r="I75" s="27">
        <f>I76</f>
        <v>35000</v>
      </c>
      <c r="J75" s="14"/>
    </row>
    <row r="76" spans="1:10" ht="28.5" customHeight="1" x14ac:dyDescent="0.2">
      <c r="A76" s="19"/>
      <c r="B76" s="70" t="s">
        <v>29</v>
      </c>
      <c r="C76" s="13"/>
      <c r="D76" s="26" t="s">
        <v>30</v>
      </c>
      <c r="E76" s="37" t="s">
        <v>85</v>
      </c>
      <c r="F76" s="14"/>
      <c r="G76" s="14"/>
      <c r="H76" s="14"/>
      <c r="I76" s="62">
        <v>35000</v>
      </c>
      <c r="J76" s="14"/>
    </row>
    <row r="77" spans="1:10" ht="25.5" x14ac:dyDescent="0.2">
      <c r="A77" s="34" t="s">
        <v>86</v>
      </c>
      <c r="B77" s="35" t="s">
        <v>87</v>
      </c>
      <c r="C77" s="34" t="s">
        <v>83</v>
      </c>
      <c r="D77" s="9" t="s">
        <v>88</v>
      </c>
      <c r="E77" s="13"/>
      <c r="F77" s="14"/>
      <c r="G77" s="14"/>
      <c r="H77" s="14"/>
      <c r="I77" s="27">
        <f>I78</f>
        <v>52000</v>
      </c>
      <c r="J77" s="14"/>
    </row>
    <row r="78" spans="1:10" ht="81.75" customHeight="1" x14ac:dyDescent="0.2">
      <c r="A78" s="19"/>
      <c r="B78" s="70" t="s">
        <v>29</v>
      </c>
      <c r="C78" s="13"/>
      <c r="D78" s="26" t="s">
        <v>30</v>
      </c>
      <c r="E78" s="97" t="s">
        <v>224</v>
      </c>
      <c r="F78" s="14"/>
      <c r="G78" s="14"/>
      <c r="H78" s="14"/>
      <c r="I78" s="62">
        <f>15000+37000</f>
        <v>52000</v>
      </c>
      <c r="J78" s="14"/>
    </row>
    <row r="79" spans="1:10" ht="25.5" x14ac:dyDescent="0.2">
      <c r="A79" s="34" t="s">
        <v>182</v>
      </c>
      <c r="B79" s="35" t="s">
        <v>183</v>
      </c>
      <c r="C79" s="34" t="s">
        <v>184</v>
      </c>
      <c r="D79" s="9" t="s">
        <v>185</v>
      </c>
      <c r="E79" s="38"/>
      <c r="F79" s="14"/>
      <c r="G79" s="14"/>
      <c r="H79" s="14"/>
      <c r="I79" s="78">
        <f>I80+I81</f>
        <v>262000</v>
      </c>
      <c r="J79" s="14"/>
    </row>
    <row r="80" spans="1:10" ht="49.5" customHeight="1" x14ac:dyDescent="0.2">
      <c r="A80" s="19"/>
      <c r="B80" s="70" t="s">
        <v>29</v>
      </c>
      <c r="C80" s="13"/>
      <c r="D80" s="26" t="s">
        <v>30</v>
      </c>
      <c r="E80" s="87" t="s">
        <v>186</v>
      </c>
      <c r="F80" s="14"/>
      <c r="G80" s="14"/>
      <c r="H80" s="14"/>
      <c r="I80" s="62">
        <v>67000</v>
      </c>
      <c r="J80" s="14"/>
    </row>
    <row r="81" spans="1:10" ht="25.5" x14ac:dyDescent="0.2">
      <c r="A81" s="19"/>
      <c r="B81" s="68">
        <v>3142</v>
      </c>
      <c r="C81" s="75"/>
      <c r="D81" s="31" t="s">
        <v>112</v>
      </c>
      <c r="E81" s="98" t="s">
        <v>187</v>
      </c>
      <c r="F81" s="14"/>
      <c r="G81" s="14"/>
      <c r="H81" s="14"/>
      <c r="I81" s="62">
        <v>195000</v>
      </c>
      <c r="J81" s="14"/>
    </row>
    <row r="82" spans="1:10" ht="51" x14ac:dyDescent="0.2">
      <c r="A82" s="34" t="s">
        <v>89</v>
      </c>
      <c r="B82" s="35" t="s">
        <v>90</v>
      </c>
      <c r="C82" s="34" t="s">
        <v>91</v>
      </c>
      <c r="D82" s="9" t="s">
        <v>92</v>
      </c>
      <c r="E82" s="13"/>
      <c r="F82" s="14"/>
      <c r="G82" s="14"/>
      <c r="H82" s="14"/>
      <c r="I82" s="27">
        <f>I83+I84+I85</f>
        <v>106000</v>
      </c>
      <c r="J82" s="14"/>
    </row>
    <row r="83" spans="1:10" ht="25.5" x14ac:dyDescent="0.2">
      <c r="A83" s="19"/>
      <c r="B83" s="70" t="s">
        <v>29</v>
      </c>
      <c r="C83" s="13"/>
      <c r="D83" s="26" t="s">
        <v>30</v>
      </c>
      <c r="E83" s="39" t="s">
        <v>93</v>
      </c>
      <c r="F83" s="14"/>
      <c r="G83" s="14"/>
      <c r="H83" s="14"/>
      <c r="I83" s="62">
        <v>25000</v>
      </c>
      <c r="J83" s="14"/>
    </row>
    <row r="84" spans="1:10" ht="38.25" x14ac:dyDescent="0.2">
      <c r="A84" s="19"/>
      <c r="B84" s="70" t="s">
        <v>29</v>
      </c>
      <c r="C84" s="13"/>
      <c r="D84" s="26" t="s">
        <v>30</v>
      </c>
      <c r="E84" s="26" t="s">
        <v>94</v>
      </c>
      <c r="F84" s="14"/>
      <c r="G84" s="14"/>
      <c r="H84" s="14"/>
      <c r="I84" s="62">
        <v>20000</v>
      </c>
      <c r="J84" s="14"/>
    </row>
    <row r="85" spans="1:10" ht="25.5" x14ac:dyDescent="0.2">
      <c r="A85" s="19"/>
      <c r="B85" s="70" t="s">
        <v>29</v>
      </c>
      <c r="C85" s="13"/>
      <c r="D85" s="26" t="s">
        <v>30</v>
      </c>
      <c r="E85" s="26" t="s">
        <v>95</v>
      </c>
      <c r="F85" s="14"/>
      <c r="G85" s="14"/>
      <c r="H85" s="14"/>
      <c r="I85" s="64">
        <v>61000</v>
      </c>
      <c r="J85" s="14"/>
    </row>
    <row r="86" spans="1:10" ht="25.5" x14ac:dyDescent="0.2">
      <c r="A86" s="22" t="s">
        <v>96</v>
      </c>
      <c r="B86" s="71" t="s">
        <v>41</v>
      </c>
      <c r="C86" s="71" t="s">
        <v>75</v>
      </c>
      <c r="D86" s="8" t="s">
        <v>42</v>
      </c>
      <c r="E86" s="13"/>
      <c r="F86" s="14"/>
      <c r="G86" s="14"/>
      <c r="H86" s="14"/>
      <c r="I86" s="25">
        <f>I87</f>
        <v>61500</v>
      </c>
      <c r="J86" s="14"/>
    </row>
    <row r="87" spans="1:10" ht="38.25" x14ac:dyDescent="0.2">
      <c r="A87" s="19"/>
      <c r="B87" s="70" t="s">
        <v>29</v>
      </c>
      <c r="C87" s="68"/>
      <c r="D87" s="26" t="s">
        <v>30</v>
      </c>
      <c r="E87" s="7" t="s">
        <v>97</v>
      </c>
      <c r="F87" s="14"/>
      <c r="G87" s="14"/>
      <c r="H87" s="14"/>
      <c r="I87" s="64">
        <v>61500</v>
      </c>
      <c r="J87" s="14"/>
    </row>
    <row r="88" spans="1:10" ht="25.5" x14ac:dyDescent="0.2">
      <c r="A88" s="22" t="s">
        <v>98</v>
      </c>
      <c r="B88" s="72">
        <v>11</v>
      </c>
      <c r="C88" s="76"/>
      <c r="D88" s="40" t="s">
        <v>99</v>
      </c>
      <c r="E88" s="13"/>
      <c r="F88" s="14"/>
      <c r="G88" s="14"/>
      <c r="H88" s="14"/>
      <c r="I88" s="27">
        <f>I89+I91+I99</f>
        <v>733290</v>
      </c>
      <c r="J88" s="14"/>
    </row>
    <row r="89" spans="1:10" ht="25.5" x14ac:dyDescent="0.2">
      <c r="A89" s="34" t="s">
        <v>136</v>
      </c>
      <c r="B89" s="35" t="s">
        <v>137</v>
      </c>
      <c r="C89" s="34" t="s">
        <v>138</v>
      </c>
      <c r="D89" s="55" t="s">
        <v>139</v>
      </c>
      <c r="E89" s="13"/>
      <c r="F89" s="14"/>
      <c r="G89" s="14"/>
      <c r="H89" s="14"/>
      <c r="I89" s="27">
        <f>I90</f>
        <v>50000</v>
      </c>
      <c r="J89" s="14"/>
    </row>
    <row r="90" spans="1:10" ht="25.5" x14ac:dyDescent="0.2">
      <c r="A90" s="22"/>
      <c r="B90" s="70" t="s">
        <v>29</v>
      </c>
      <c r="C90" s="68"/>
      <c r="D90" s="26" t="s">
        <v>30</v>
      </c>
      <c r="E90" s="13" t="s">
        <v>140</v>
      </c>
      <c r="F90" s="14"/>
      <c r="G90" s="14"/>
      <c r="H90" s="14"/>
      <c r="I90" s="62">
        <v>50000</v>
      </c>
      <c r="J90" s="14"/>
    </row>
    <row r="91" spans="1:10" ht="63.75" x14ac:dyDescent="0.2">
      <c r="A91" s="34" t="s">
        <v>141</v>
      </c>
      <c r="B91" s="35" t="s">
        <v>142</v>
      </c>
      <c r="C91" s="34" t="s">
        <v>138</v>
      </c>
      <c r="D91" s="9" t="s">
        <v>143</v>
      </c>
      <c r="E91" s="13"/>
      <c r="F91" s="14"/>
      <c r="G91" s="14"/>
      <c r="H91" s="14"/>
      <c r="I91" s="27">
        <f>I92+I93+I94+I95+I96+I97+I98</f>
        <v>655790</v>
      </c>
      <c r="J91" s="14"/>
    </row>
    <row r="92" spans="1:10" ht="25.5" x14ac:dyDescent="0.2">
      <c r="A92" s="22"/>
      <c r="B92" s="70" t="s">
        <v>29</v>
      </c>
      <c r="C92" s="13"/>
      <c r="D92" s="26" t="s">
        <v>30</v>
      </c>
      <c r="E92" s="7" t="s">
        <v>144</v>
      </c>
      <c r="F92" s="14"/>
      <c r="G92" s="14"/>
      <c r="H92" s="14"/>
      <c r="I92" s="62">
        <v>52000</v>
      </c>
      <c r="J92" s="14"/>
    </row>
    <row r="93" spans="1:10" ht="25.5" x14ac:dyDescent="0.2">
      <c r="A93" s="22"/>
      <c r="B93" s="70" t="s">
        <v>29</v>
      </c>
      <c r="C93" s="13"/>
      <c r="D93" s="26" t="s">
        <v>30</v>
      </c>
      <c r="E93" s="7" t="s">
        <v>145</v>
      </c>
      <c r="F93" s="14"/>
      <c r="G93" s="14"/>
      <c r="H93" s="14"/>
      <c r="I93" s="62">
        <v>8400</v>
      </c>
      <c r="J93" s="14"/>
    </row>
    <row r="94" spans="1:10" ht="38.25" x14ac:dyDescent="0.2">
      <c r="A94" s="22"/>
      <c r="B94" s="70" t="s">
        <v>29</v>
      </c>
      <c r="C94" s="13"/>
      <c r="D94" s="26" t="s">
        <v>30</v>
      </c>
      <c r="E94" s="7" t="s">
        <v>146</v>
      </c>
      <c r="F94" s="14"/>
      <c r="G94" s="14"/>
      <c r="H94" s="14"/>
      <c r="I94" s="62">
        <v>22400</v>
      </c>
      <c r="J94" s="14"/>
    </row>
    <row r="95" spans="1:10" ht="25.5" x14ac:dyDescent="0.2">
      <c r="A95" s="22"/>
      <c r="B95" s="70" t="s">
        <v>29</v>
      </c>
      <c r="C95" s="13"/>
      <c r="D95" s="26" t="s">
        <v>30</v>
      </c>
      <c r="E95" s="7" t="s">
        <v>147</v>
      </c>
      <c r="F95" s="14"/>
      <c r="G95" s="14"/>
      <c r="H95" s="14"/>
      <c r="I95" s="62">
        <v>160000</v>
      </c>
      <c r="J95" s="14"/>
    </row>
    <row r="96" spans="1:10" ht="51" x14ac:dyDescent="0.2">
      <c r="A96" s="22"/>
      <c r="B96" s="70" t="s">
        <v>29</v>
      </c>
      <c r="C96" s="13"/>
      <c r="D96" s="26" t="s">
        <v>30</v>
      </c>
      <c r="E96" s="56" t="s">
        <v>148</v>
      </c>
      <c r="F96" s="14"/>
      <c r="G96" s="14"/>
      <c r="H96" s="14"/>
      <c r="I96" s="62">
        <v>76000</v>
      </c>
      <c r="J96" s="14"/>
    </row>
    <row r="97" spans="1:10" ht="25.5" x14ac:dyDescent="0.2">
      <c r="A97" s="22"/>
      <c r="B97" s="70" t="s">
        <v>29</v>
      </c>
      <c r="C97" s="13"/>
      <c r="D97" s="26" t="s">
        <v>30</v>
      </c>
      <c r="E97" s="91" t="s">
        <v>209</v>
      </c>
      <c r="F97" s="14"/>
      <c r="G97" s="14"/>
      <c r="H97" s="14"/>
      <c r="I97" s="62">
        <v>90000</v>
      </c>
      <c r="J97" s="14"/>
    </row>
    <row r="98" spans="1:10" ht="25.5" x14ac:dyDescent="0.2">
      <c r="A98" s="22"/>
      <c r="B98" s="70" t="s">
        <v>29</v>
      </c>
      <c r="C98" s="13"/>
      <c r="D98" s="26" t="s">
        <v>30</v>
      </c>
      <c r="E98" s="91" t="s">
        <v>210</v>
      </c>
      <c r="F98" s="14"/>
      <c r="G98" s="14"/>
      <c r="H98" s="14"/>
      <c r="I98" s="62">
        <v>246990</v>
      </c>
      <c r="J98" s="14"/>
    </row>
    <row r="99" spans="1:10" ht="25.5" x14ac:dyDescent="0.2">
      <c r="A99" s="22" t="s">
        <v>100</v>
      </c>
      <c r="B99" s="71" t="s">
        <v>41</v>
      </c>
      <c r="C99" s="71" t="s">
        <v>75</v>
      </c>
      <c r="D99" s="8" t="s">
        <v>42</v>
      </c>
      <c r="E99" s="13"/>
      <c r="F99" s="14"/>
      <c r="G99" s="14"/>
      <c r="H99" s="14"/>
      <c r="I99" s="27">
        <f>I100</f>
        <v>27500</v>
      </c>
      <c r="J99" s="14"/>
    </row>
    <row r="100" spans="1:10" ht="38.25" x14ac:dyDescent="0.2">
      <c r="A100" s="19"/>
      <c r="B100" s="70" t="s">
        <v>29</v>
      </c>
      <c r="C100" s="13"/>
      <c r="D100" s="26" t="s">
        <v>30</v>
      </c>
      <c r="E100" s="7" t="s">
        <v>101</v>
      </c>
      <c r="F100" s="14"/>
      <c r="G100" s="14"/>
      <c r="H100" s="14"/>
      <c r="I100" s="62">
        <f>8500+19000</f>
        <v>27500</v>
      </c>
      <c r="J100" s="14"/>
    </row>
    <row r="101" spans="1:10" ht="25.5" x14ac:dyDescent="0.2">
      <c r="A101" s="22" t="s">
        <v>102</v>
      </c>
      <c r="B101" s="6">
        <v>12</v>
      </c>
      <c r="C101" s="5"/>
      <c r="D101" s="6" t="s">
        <v>103</v>
      </c>
      <c r="E101" s="14"/>
      <c r="F101" s="14"/>
      <c r="G101" s="14"/>
      <c r="H101" s="14"/>
      <c r="I101" s="27">
        <f>I102+I104+I106+I111+I113++I115+I117+I127+I129+I131+I135+I137</f>
        <v>58516003</v>
      </c>
      <c r="J101" s="14"/>
    </row>
    <row r="102" spans="1:10" ht="38.25" x14ac:dyDescent="0.2">
      <c r="A102" s="6">
        <v>1215045</v>
      </c>
      <c r="B102" s="6">
        <v>5045</v>
      </c>
      <c r="C102" s="41" t="s">
        <v>138</v>
      </c>
      <c r="D102" s="15" t="s">
        <v>191</v>
      </c>
      <c r="E102" s="14"/>
      <c r="F102" s="14"/>
      <c r="G102" s="14"/>
      <c r="H102" s="14"/>
      <c r="I102" s="27">
        <f>I103</f>
        <v>508839</v>
      </c>
      <c r="J102" s="14"/>
    </row>
    <row r="103" spans="1:10" ht="38.25" x14ac:dyDescent="0.2">
      <c r="A103" s="22"/>
      <c r="B103" s="54">
        <v>3122</v>
      </c>
      <c r="C103" s="89"/>
      <c r="D103" s="26" t="s">
        <v>104</v>
      </c>
      <c r="E103" s="91" t="s">
        <v>192</v>
      </c>
      <c r="F103" s="14"/>
      <c r="G103" s="14"/>
      <c r="H103" s="14"/>
      <c r="I103" s="86">
        <v>508839</v>
      </c>
      <c r="J103" s="14"/>
    </row>
    <row r="104" spans="1:10" ht="38.25" x14ac:dyDescent="0.2">
      <c r="A104" s="22" t="s">
        <v>211</v>
      </c>
      <c r="B104" s="6">
        <v>6016</v>
      </c>
      <c r="C104" s="41"/>
      <c r="D104" s="9" t="s">
        <v>212</v>
      </c>
      <c r="E104" s="90"/>
      <c r="F104" s="14"/>
      <c r="G104" s="14"/>
      <c r="H104" s="14"/>
      <c r="I104" s="27">
        <f>I105</f>
        <v>1500000</v>
      </c>
      <c r="J104" s="14"/>
    </row>
    <row r="105" spans="1:10" ht="51" x14ac:dyDescent="0.2">
      <c r="A105" s="22"/>
      <c r="B105" s="70" t="s">
        <v>29</v>
      </c>
      <c r="C105" s="13"/>
      <c r="D105" s="26" t="s">
        <v>30</v>
      </c>
      <c r="E105" s="87" t="s">
        <v>213</v>
      </c>
      <c r="F105" s="14"/>
      <c r="G105" s="14"/>
      <c r="H105" s="14"/>
      <c r="I105" s="86">
        <v>1500000</v>
      </c>
      <c r="J105" s="14"/>
    </row>
    <row r="106" spans="1:10" ht="25.5" x14ac:dyDescent="0.2">
      <c r="A106" s="6">
        <v>1216030</v>
      </c>
      <c r="B106" s="6">
        <v>6030</v>
      </c>
      <c r="C106" s="41" t="s">
        <v>188</v>
      </c>
      <c r="D106" s="6" t="s">
        <v>189</v>
      </c>
      <c r="E106" s="14"/>
      <c r="F106" s="14"/>
      <c r="G106" s="14"/>
      <c r="H106" s="14"/>
      <c r="I106" s="27">
        <f>I107+I108+I109+I110</f>
        <v>458750</v>
      </c>
      <c r="J106" s="14"/>
    </row>
    <row r="107" spans="1:10" ht="25.5" x14ac:dyDescent="0.2">
      <c r="A107" s="22"/>
      <c r="B107" s="54">
        <v>3110</v>
      </c>
      <c r="C107" s="89"/>
      <c r="D107" s="26" t="s">
        <v>30</v>
      </c>
      <c r="E107" s="91" t="s">
        <v>190</v>
      </c>
      <c r="F107" s="14"/>
      <c r="G107" s="14"/>
      <c r="H107" s="14"/>
      <c r="I107" s="86">
        <v>150000</v>
      </c>
      <c r="J107" s="14"/>
    </row>
    <row r="108" spans="1:10" ht="25.5" x14ac:dyDescent="0.2">
      <c r="A108" s="22"/>
      <c r="B108" s="54">
        <v>3110</v>
      </c>
      <c r="C108" s="89"/>
      <c r="D108" s="26" t="s">
        <v>30</v>
      </c>
      <c r="E108" s="91" t="s">
        <v>203</v>
      </c>
      <c r="F108" s="14"/>
      <c r="G108" s="14"/>
      <c r="H108" s="14"/>
      <c r="I108" s="86">
        <v>199750</v>
      </c>
      <c r="J108" s="14"/>
    </row>
    <row r="109" spans="1:10" ht="25.5" x14ac:dyDescent="0.2">
      <c r="A109" s="22"/>
      <c r="B109" s="54">
        <v>3110</v>
      </c>
      <c r="C109" s="89"/>
      <c r="D109" s="26" t="s">
        <v>30</v>
      </c>
      <c r="E109" s="91" t="s">
        <v>204</v>
      </c>
      <c r="F109" s="14"/>
      <c r="G109" s="14"/>
      <c r="H109" s="14"/>
      <c r="I109" s="86">
        <v>90000</v>
      </c>
      <c r="J109" s="14"/>
    </row>
    <row r="110" spans="1:10" ht="25.5" x14ac:dyDescent="0.2">
      <c r="A110" s="22"/>
      <c r="B110" s="54">
        <v>3110</v>
      </c>
      <c r="C110" s="89"/>
      <c r="D110" s="26" t="s">
        <v>30</v>
      </c>
      <c r="E110" s="91" t="s">
        <v>205</v>
      </c>
      <c r="F110" s="14"/>
      <c r="G110" s="14"/>
      <c r="H110" s="14"/>
      <c r="I110" s="86">
        <v>19000</v>
      </c>
      <c r="J110" s="14"/>
    </row>
    <row r="111" spans="1:10" ht="25.5" x14ac:dyDescent="0.2">
      <c r="A111" s="34" t="s">
        <v>109</v>
      </c>
      <c r="B111" s="28">
        <v>7321</v>
      </c>
      <c r="C111" s="73" t="s">
        <v>37</v>
      </c>
      <c r="D111" s="9" t="s">
        <v>110</v>
      </c>
      <c r="E111" s="1"/>
      <c r="F111" s="14"/>
      <c r="G111" s="14"/>
      <c r="H111" s="14"/>
      <c r="I111" s="27">
        <f>I112</f>
        <v>5439300</v>
      </c>
      <c r="J111" s="14"/>
    </row>
    <row r="112" spans="1:10" ht="51" x14ac:dyDescent="0.2">
      <c r="A112" s="14"/>
      <c r="B112" s="68">
        <v>3142</v>
      </c>
      <c r="C112" s="75"/>
      <c r="D112" s="31" t="s">
        <v>112</v>
      </c>
      <c r="E112" s="42" t="s">
        <v>111</v>
      </c>
      <c r="F112" s="14"/>
      <c r="G112" s="14"/>
      <c r="H112" s="14"/>
      <c r="I112" s="62">
        <v>5439300</v>
      </c>
      <c r="J112" s="14"/>
    </row>
    <row r="113" spans="1:10" ht="25.5" x14ac:dyDescent="0.2">
      <c r="A113" s="22" t="s">
        <v>228</v>
      </c>
      <c r="B113" s="71" t="s">
        <v>166</v>
      </c>
      <c r="C113" s="73" t="s">
        <v>37</v>
      </c>
      <c r="D113" s="9" t="s">
        <v>167</v>
      </c>
      <c r="E113" s="42"/>
      <c r="F113" s="14"/>
      <c r="G113" s="14"/>
      <c r="H113" s="14"/>
      <c r="I113" s="78">
        <f>I114</f>
        <v>350000</v>
      </c>
      <c r="J113" s="14"/>
    </row>
    <row r="114" spans="1:10" ht="76.5" x14ac:dyDescent="0.2">
      <c r="A114" s="13"/>
      <c r="B114" s="68">
        <v>3142</v>
      </c>
      <c r="C114" s="75"/>
      <c r="D114" s="31" t="s">
        <v>112</v>
      </c>
      <c r="E114" s="48" t="s">
        <v>196</v>
      </c>
      <c r="F114" s="13"/>
      <c r="G114" s="13"/>
      <c r="H114" s="13"/>
      <c r="I114" s="62">
        <v>350000</v>
      </c>
      <c r="J114" s="13"/>
    </row>
    <row r="115" spans="1:10" ht="25.5" x14ac:dyDescent="0.2">
      <c r="A115" s="25">
        <v>1217325</v>
      </c>
      <c r="B115" s="72">
        <v>7325</v>
      </c>
      <c r="C115" s="77" t="s">
        <v>37</v>
      </c>
      <c r="D115" s="9" t="s">
        <v>227</v>
      </c>
      <c r="E115" s="37"/>
      <c r="F115" s="14"/>
      <c r="G115" s="14"/>
      <c r="H115" s="14"/>
      <c r="I115" s="78">
        <f>I116</f>
        <v>4000000</v>
      </c>
      <c r="J115" s="14"/>
    </row>
    <row r="116" spans="1:10" ht="25.5" x14ac:dyDescent="0.2">
      <c r="A116" s="13"/>
      <c r="B116" s="68">
        <v>3142</v>
      </c>
      <c r="C116" s="75"/>
      <c r="D116" s="31" t="s">
        <v>112</v>
      </c>
      <c r="E116" s="42" t="s">
        <v>113</v>
      </c>
      <c r="F116" s="14"/>
      <c r="G116" s="14"/>
      <c r="H116" s="14"/>
      <c r="I116" s="62">
        <v>4000000</v>
      </c>
      <c r="J116" s="14"/>
    </row>
    <row r="117" spans="1:10" ht="25.5" x14ac:dyDescent="0.2">
      <c r="A117" s="6">
        <v>1217330</v>
      </c>
      <c r="B117" s="6">
        <v>7330</v>
      </c>
      <c r="C117" s="41" t="s">
        <v>37</v>
      </c>
      <c r="D117" s="15" t="s">
        <v>114</v>
      </c>
      <c r="E117" s="14"/>
      <c r="F117" s="14"/>
      <c r="G117" s="14"/>
      <c r="H117" s="14"/>
      <c r="I117" s="27">
        <f>I118+I119+I120+I121+I123+I122+I124+I125+I126</f>
        <v>14753563</v>
      </c>
      <c r="J117" s="14"/>
    </row>
    <row r="118" spans="1:10" ht="25.5" x14ac:dyDescent="0.2">
      <c r="A118" s="43"/>
      <c r="B118" s="45" t="s">
        <v>105</v>
      </c>
      <c r="C118" s="44"/>
      <c r="D118" s="26" t="s">
        <v>104</v>
      </c>
      <c r="E118" s="42" t="s">
        <v>106</v>
      </c>
      <c r="F118" s="14"/>
      <c r="G118" s="14"/>
      <c r="H118" s="14"/>
      <c r="I118" s="62">
        <f>2744861-650000</f>
        <v>2094861</v>
      </c>
      <c r="J118" s="14"/>
    </row>
    <row r="119" spans="1:10" ht="25.5" x14ac:dyDescent="0.2">
      <c r="A119" s="43"/>
      <c r="B119" s="45" t="s">
        <v>105</v>
      </c>
      <c r="C119" s="44"/>
      <c r="D119" s="26" t="s">
        <v>104</v>
      </c>
      <c r="E119" s="42" t="s">
        <v>116</v>
      </c>
      <c r="F119" s="14"/>
      <c r="G119" s="14"/>
      <c r="H119" s="14"/>
      <c r="I119" s="62">
        <f>4255139-569490</f>
        <v>3685649</v>
      </c>
      <c r="J119" s="14"/>
    </row>
    <row r="120" spans="1:10" ht="38.25" x14ac:dyDescent="0.2">
      <c r="A120" s="21"/>
      <c r="B120" s="45" t="s">
        <v>105</v>
      </c>
      <c r="C120" s="44"/>
      <c r="D120" s="26" t="s">
        <v>104</v>
      </c>
      <c r="E120" s="42" t="s">
        <v>107</v>
      </c>
      <c r="F120" s="14"/>
      <c r="G120" s="14"/>
      <c r="H120" s="14"/>
      <c r="I120" s="62">
        <v>635668</v>
      </c>
      <c r="J120" s="14"/>
    </row>
    <row r="121" spans="1:10" ht="38.25" x14ac:dyDescent="0.2">
      <c r="A121" s="14"/>
      <c r="B121" s="68">
        <v>3122</v>
      </c>
      <c r="C121" s="14"/>
      <c r="D121" s="26" t="s">
        <v>104</v>
      </c>
      <c r="E121" s="42" t="s">
        <v>108</v>
      </c>
      <c r="F121" s="14"/>
      <c r="G121" s="14"/>
      <c r="H121" s="14"/>
      <c r="I121" s="62">
        <v>1500000</v>
      </c>
      <c r="J121" s="14"/>
    </row>
    <row r="122" spans="1:10" ht="25.5" x14ac:dyDescent="0.2">
      <c r="A122" s="14"/>
      <c r="B122" s="68">
        <v>3132</v>
      </c>
      <c r="C122" s="14"/>
      <c r="D122" s="26" t="s">
        <v>21</v>
      </c>
      <c r="E122" s="42" t="s">
        <v>194</v>
      </c>
      <c r="F122" s="14"/>
      <c r="G122" s="14"/>
      <c r="H122" s="14"/>
      <c r="I122" s="62">
        <f>1200000+166810+244190</f>
        <v>1611000</v>
      </c>
      <c r="J122" s="14"/>
    </row>
    <row r="123" spans="1:10" ht="25.5" x14ac:dyDescent="0.2">
      <c r="A123" s="14"/>
      <c r="B123" s="68">
        <v>3142</v>
      </c>
      <c r="C123" s="14"/>
      <c r="D123" s="31" t="s">
        <v>112</v>
      </c>
      <c r="E123" s="42" t="s">
        <v>115</v>
      </c>
      <c r="F123" s="14"/>
      <c r="G123" s="14"/>
      <c r="H123" s="14"/>
      <c r="I123" s="62">
        <f>1300000-1280000</f>
        <v>20000</v>
      </c>
      <c r="J123" s="14"/>
    </row>
    <row r="124" spans="1:10" ht="41.25" customHeight="1" x14ac:dyDescent="0.2">
      <c r="A124" s="14"/>
      <c r="B124" s="68">
        <v>3142</v>
      </c>
      <c r="C124" s="14"/>
      <c r="D124" s="31" t="s">
        <v>112</v>
      </c>
      <c r="E124" s="48" t="s">
        <v>195</v>
      </c>
      <c r="F124" s="14"/>
      <c r="G124" s="14"/>
      <c r="H124" s="14"/>
      <c r="I124" s="86">
        <v>170000</v>
      </c>
      <c r="J124" s="14"/>
    </row>
    <row r="125" spans="1:10" ht="25.5" x14ac:dyDescent="0.2">
      <c r="A125" s="14"/>
      <c r="B125" s="68">
        <v>3142</v>
      </c>
      <c r="C125" s="14"/>
      <c r="D125" s="31" t="s">
        <v>112</v>
      </c>
      <c r="E125" s="42" t="s">
        <v>149</v>
      </c>
      <c r="F125" s="14"/>
      <c r="G125" s="14"/>
      <c r="H125" s="14"/>
      <c r="I125" s="62">
        <v>60000</v>
      </c>
      <c r="J125" s="14"/>
    </row>
    <row r="126" spans="1:10" ht="63.75" x14ac:dyDescent="0.2">
      <c r="A126" s="14"/>
      <c r="B126" s="68">
        <v>3142</v>
      </c>
      <c r="C126" s="75"/>
      <c r="D126" s="31" t="s">
        <v>112</v>
      </c>
      <c r="E126" s="48" t="s">
        <v>120</v>
      </c>
      <c r="F126" s="14"/>
      <c r="G126" s="14"/>
      <c r="H126" s="14"/>
      <c r="I126" s="62">
        <v>4976385</v>
      </c>
      <c r="J126" s="14"/>
    </row>
    <row r="127" spans="1:10" ht="25.5" x14ac:dyDescent="0.2">
      <c r="A127" s="34" t="s">
        <v>221</v>
      </c>
      <c r="B127" s="28">
        <v>7340</v>
      </c>
      <c r="C127" s="73" t="s">
        <v>37</v>
      </c>
      <c r="D127" s="9" t="s">
        <v>222</v>
      </c>
      <c r="E127" s="48"/>
      <c r="F127" s="14"/>
      <c r="G127" s="14"/>
      <c r="H127" s="14"/>
      <c r="I127" s="78">
        <f>I128</f>
        <v>30000</v>
      </c>
      <c r="J127" s="14"/>
    </row>
    <row r="128" spans="1:10" ht="38.25" x14ac:dyDescent="0.2">
      <c r="A128" s="14"/>
      <c r="B128" s="68">
        <v>3143</v>
      </c>
      <c r="C128" s="75"/>
      <c r="D128" s="26" t="s">
        <v>219</v>
      </c>
      <c r="E128" s="95" t="s">
        <v>220</v>
      </c>
      <c r="F128" s="14"/>
      <c r="G128" s="14"/>
      <c r="H128" s="14"/>
      <c r="I128" s="62">
        <v>30000</v>
      </c>
      <c r="J128" s="14"/>
    </row>
    <row r="129" spans="1:10" ht="38.25" x14ac:dyDescent="0.2">
      <c r="A129" s="8">
        <v>1217350</v>
      </c>
      <c r="B129" s="28">
        <v>7350</v>
      </c>
      <c r="C129" s="73" t="s">
        <v>37</v>
      </c>
      <c r="D129" s="9" t="s">
        <v>38</v>
      </c>
      <c r="E129" s="85"/>
      <c r="F129" s="14"/>
      <c r="G129" s="14"/>
      <c r="H129" s="14"/>
      <c r="I129" s="78">
        <f>I130</f>
        <v>55300</v>
      </c>
      <c r="J129" s="14"/>
    </row>
    <row r="130" spans="1:10" ht="51" x14ac:dyDescent="0.2">
      <c r="A130" s="8"/>
      <c r="B130" s="29">
        <v>2281</v>
      </c>
      <c r="C130" s="74"/>
      <c r="D130" s="31" t="s">
        <v>39</v>
      </c>
      <c r="E130" s="85" t="s">
        <v>178</v>
      </c>
      <c r="F130" s="14"/>
      <c r="G130" s="14"/>
      <c r="H130" s="14"/>
      <c r="I130" s="62">
        <v>55300</v>
      </c>
      <c r="J130" s="14"/>
    </row>
    <row r="131" spans="1:10" ht="51" x14ac:dyDescent="0.2">
      <c r="A131" s="34" t="s">
        <v>117</v>
      </c>
      <c r="B131" s="46">
        <v>7461</v>
      </c>
      <c r="C131" s="34" t="s">
        <v>118</v>
      </c>
      <c r="D131" s="9" t="s">
        <v>119</v>
      </c>
      <c r="E131" s="14"/>
      <c r="F131" s="14"/>
      <c r="G131" s="14"/>
      <c r="H131" s="14"/>
      <c r="I131" s="27">
        <f>I132+I133+I134</f>
        <v>25101252</v>
      </c>
      <c r="J131" s="14"/>
    </row>
    <row r="132" spans="1:10" x14ac:dyDescent="0.2">
      <c r="A132" s="14"/>
      <c r="B132" s="67">
        <v>3132</v>
      </c>
      <c r="C132" s="67"/>
      <c r="D132" s="26" t="s">
        <v>21</v>
      </c>
      <c r="E132" s="47" t="s">
        <v>150</v>
      </c>
      <c r="F132" s="14"/>
      <c r="G132" s="14"/>
      <c r="H132" s="14"/>
      <c r="I132" s="65">
        <f>13187311-784945</f>
        <v>12402366</v>
      </c>
      <c r="J132" s="14"/>
    </row>
    <row r="133" spans="1:10" ht="30" customHeight="1" x14ac:dyDescent="0.2">
      <c r="A133" s="14"/>
      <c r="B133" s="67"/>
      <c r="C133" s="67"/>
      <c r="D133" s="26"/>
      <c r="E133" s="57" t="s">
        <v>152</v>
      </c>
      <c r="F133" s="14"/>
      <c r="G133" s="14"/>
      <c r="H133" s="14"/>
      <c r="I133" s="65">
        <v>7581210</v>
      </c>
      <c r="J133" s="14"/>
    </row>
    <row r="134" spans="1:10" ht="25.5" x14ac:dyDescent="0.2">
      <c r="A134" s="14"/>
      <c r="B134" s="67"/>
      <c r="C134" s="67"/>
      <c r="D134" s="26"/>
      <c r="E134" s="57" t="s">
        <v>151</v>
      </c>
      <c r="F134" s="14"/>
      <c r="G134" s="14"/>
      <c r="H134" s="14"/>
      <c r="I134" s="65">
        <v>5117676</v>
      </c>
      <c r="J134" s="14"/>
    </row>
    <row r="135" spans="1:10" x14ac:dyDescent="0.2">
      <c r="A135" s="5" t="s">
        <v>157</v>
      </c>
      <c r="B135" s="6">
        <v>7640</v>
      </c>
      <c r="C135" s="5" t="s">
        <v>52</v>
      </c>
      <c r="D135" s="33" t="s">
        <v>18</v>
      </c>
      <c r="E135" s="47"/>
      <c r="F135" s="14"/>
      <c r="G135" s="14"/>
      <c r="H135" s="14"/>
      <c r="I135" s="51">
        <f>I136</f>
        <v>1248999</v>
      </c>
      <c r="J135" s="14"/>
    </row>
    <row r="136" spans="1:10" ht="52.5" customHeight="1" x14ac:dyDescent="0.2">
      <c r="A136" s="14"/>
      <c r="B136" s="70" t="s">
        <v>66</v>
      </c>
      <c r="C136" s="68"/>
      <c r="D136" s="26" t="s">
        <v>67</v>
      </c>
      <c r="E136" s="93" t="s">
        <v>123</v>
      </c>
      <c r="F136" s="14"/>
      <c r="G136" s="14"/>
      <c r="H136" s="14"/>
      <c r="I136" s="65">
        <v>1248999</v>
      </c>
      <c r="J136" s="14"/>
    </row>
    <row r="137" spans="1:10" ht="25.5" x14ac:dyDescent="0.2">
      <c r="A137" s="34" t="s">
        <v>124</v>
      </c>
      <c r="B137" s="28">
        <v>7670</v>
      </c>
      <c r="C137" s="73" t="s">
        <v>125</v>
      </c>
      <c r="D137" s="9" t="s">
        <v>126</v>
      </c>
      <c r="E137" s="47"/>
      <c r="F137" s="14"/>
      <c r="G137" s="14"/>
      <c r="H137" s="14"/>
      <c r="I137" s="51">
        <f>I138</f>
        <v>5070000</v>
      </c>
      <c r="J137" s="14"/>
    </row>
    <row r="138" spans="1:10" ht="127.5" x14ac:dyDescent="0.2">
      <c r="A138" s="14"/>
      <c r="B138" s="70" t="s">
        <v>66</v>
      </c>
      <c r="C138" s="68"/>
      <c r="D138" s="26" t="s">
        <v>67</v>
      </c>
      <c r="E138" s="48" t="s">
        <v>225</v>
      </c>
      <c r="F138" s="14"/>
      <c r="G138" s="14"/>
      <c r="H138" s="14"/>
      <c r="I138" s="65">
        <f>2250000+1000000+35000+15000+1500000+270000</f>
        <v>5070000</v>
      </c>
      <c r="J138" s="14"/>
    </row>
    <row r="139" spans="1:10" ht="25.5" x14ac:dyDescent="0.2">
      <c r="A139" s="34" t="s">
        <v>127</v>
      </c>
      <c r="B139" s="28">
        <v>31</v>
      </c>
      <c r="C139" s="73"/>
      <c r="D139" s="52" t="s">
        <v>128</v>
      </c>
      <c r="E139" s="48"/>
      <c r="F139" s="14"/>
      <c r="G139" s="14"/>
      <c r="H139" s="14"/>
      <c r="I139" s="27">
        <f>I140+I142</f>
        <v>36000</v>
      </c>
      <c r="J139" s="14"/>
    </row>
    <row r="140" spans="1:10" ht="25.5" x14ac:dyDescent="0.2">
      <c r="A140" s="22" t="s">
        <v>160</v>
      </c>
      <c r="B140" s="71" t="s">
        <v>41</v>
      </c>
      <c r="C140" s="71" t="s">
        <v>75</v>
      </c>
      <c r="D140" s="8" t="s">
        <v>42</v>
      </c>
      <c r="E140" s="48"/>
      <c r="F140" s="14"/>
      <c r="G140" s="14"/>
      <c r="H140" s="14"/>
      <c r="I140" s="27">
        <f>I141</f>
        <v>25000</v>
      </c>
      <c r="J140" s="14"/>
    </row>
    <row r="141" spans="1:10" ht="49.5" customHeight="1" x14ac:dyDescent="0.2">
      <c r="A141" s="34"/>
      <c r="B141" s="70" t="s">
        <v>29</v>
      </c>
      <c r="C141" s="68"/>
      <c r="D141" s="26" t="s">
        <v>30</v>
      </c>
      <c r="E141" s="7" t="s">
        <v>132</v>
      </c>
      <c r="F141" s="14"/>
      <c r="G141" s="14"/>
      <c r="H141" s="14"/>
      <c r="I141" s="62">
        <v>25000</v>
      </c>
      <c r="J141" s="14"/>
    </row>
    <row r="142" spans="1:10" ht="25.5" x14ac:dyDescent="0.2">
      <c r="A142" s="5" t="s">
        <v>129</v>
      </c>
      <c r="B142" s="6">
        <v>7650</v>
      </c>
      <c r="C142" s="5" t="s">
        <v>125</v>
      </c>
      <c r="D142" s="15" t="s">
        <v>130</v>
      </c>
      <c r="E142" s="48"/>
      <c r="F142" s="14"/>
      <c r="G142" s="14"/>
      <c r="H142" s="14"/>
      <c r="I142" s="27">
        <f>I143</f>
        <v>11000</v>
      </c>
      <c r="J142" s="14"/>
    </row>
    <row r="143" spans="1:10" ht="38.25" x14ac:dyDescent="0.2">
      <c r="A143" s="14"/>
      <c r="B143" s="54">
        <v>2281</v>
      </c>
      <c r="C143" s="5"/>
      <c r="D143" s="31" t="s">
        <v>39</v>
      </c>
      <c r="E143" s="53" t="s">
        <v>131</v>
      </c>
      <c r="F143" s="14"/>
      <c r="G143" s="14"/>
      <c r="H143" s="14"/>
      <c r="I143" s="62">
        <v>11000</v>
      </c>
      <c r="J143" s="14"/>
    </row>
    <row r="144" spans="1:10" x14ac:dyDescent="0.2">
      <c r="A144" s="34" t="s">
        <v>133</v>
      </c>
      <c r="B144" s="28">
        <v>37</v>
      </c>
      <c r="C144" s="30"/>
      <c r="D144" s="9" t="s">
        <v>134</v>
      </c>
      <c r="E144" s="48"/>
      <c r="F144" s="14"/>
      <c r="G144" s="14"/>
      <c r="H144" s="14"/>
      <c r="I144" s="27">
        <f>I145+I147</f>
        <v>60000</v>
      </c>
      <c r="J144" s="14"/>
    </row>
    <row r="145" spans="1:10" ht="51" x14ac:dyDescent="0.2">
      <c r="A145" s="34" t="s">
        <v>159</v>
      </c>
      <c r="B145" s="23" t="s">
        <v>26</v>
      </c>
      <c r="C145" s="23" t="s">
        <v>27</v>
      </c>
      <c r="D145" s="24" t="s">
        <v>28</v>
      </c>
      <c r="E145" s="48"/>
      <c r="F145" s="14"/>
      <c r="G145" s="14"/>
      <c r="H145" s="14"/>
      <c r="I145" s="27">
        <f>I146</f>
        <v>10000</v>
      </c>
      <c r="J145" s="14"/>
    </row>
    <row r="146" spans="1:10" ht="25.5" x14ac:dyDescent="0.2">
      <c r="A146" s="34"/>
      <c r="B146" s="70" t="s">
        <v>29</v>
      </c>
      <c r="C146" s="13"/>
      <c r="D146" s="26" t="s">
        <v>30</v>
      </c>
      <c r="E146" s="7" t="s">
        <v>158</v>
      </c>
      <c r="F146" s="14"/>
      <c r="G146" s="14"/>
      <c r="H146" s="14"/>
      <c r="I146" s="62">
        <v>10000</v>
      </c>
      <c r="J146" s="14"/>
    </row>
    <row r="147" spans="1:10" ht="25.5" x14ac:dyDescent="0.2">
      <c r="A147" s="22" t="s">
        <v>161</v>
      </c>
      <c r="B147" s="71" t="s">
        <v>41</v>
      </c>
      <c r="C147" s="71" t="s">
        <v>75</v>
      </c>
      <c r="D147" s="8" t="s">
        <v>42</v>
      </c>
      <c r="E147" s="7"/>
      <c r="F147" s="14"/>
      <c r="G147" s="14"/>
      <c r="H147" s="14"/>
      <c r="I147" s="78">
        <f>I148</f>
        <v>50000</v>
      </c>
      <c r="J147" s="14"/>
    </row>
    <row r="148" spans="1:10" ht="38.25" customHeight="1" x14ac:dyDescent="0.2">
      <c r="A148" s="34"/>
      <c r="B148" s="70" t="s">
        <v>29</v>
      </c>
      <c r="C148" s="13"/>
      <c r="D148" s="26" t="s">
        <v>30</v>
      </c>
      <c r="E148" s="7" t="s">
        <v>135</v>
      </c>
      <c r="F148" s="14"/>
      <c r="G148" s="14"/>
      <c r="H148" s="14"/>
      <c r="I148" s="62">
        <v>50000</v>
      </c>
      <c r="J148" s="14"/>
    </row>
    <row r="149" spans="1:10" ht="15.75" x14ac:dyDescent="0.2">
      <c r="A149" s="14"/>
      <c r="B149" s="14"/>
      <c r="C149" s="14"/>
      <c r="D149" s="14"/>
      <c r="E149" s="49" t="s">
        <v>121</v>
      </c>
      <c r="F149" s="14"/>
      <c r="G149" s="14"/>
      <c r="H149" s="14"/>
      <c r="I149" s="27">
        <f>I21+I46+I69+I74+I88+I101+I139+I144</f>
        <v>72427377.760000005</v>
      </c>
      <c r="J149" s="14"/>
    </row>
    <row r="150" spans="1:10" ht="14.25" x14ac:dyDescent="0.2">
      <c r="A150" s="14"/>
      <c r="B150" s="14"/>
      <c r="C150" s="14"/>
      <c r="D150" s="14"/>
      <c r="E150" s="50" t="s">
        <v>122</v>
      </c>
      <c r="F150" s="14"/>
      <c r="G150" s="14"/>
      <c r="H150" s="14"/>
      <c r="I150" s="27">
        <f>I20+I149</f>
        <v>82581812.760000005</v>
      </c>
      <c r="J150" s="14"/>
    </row>
    <row r="151" spans="1:10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1:10" ht="15.75" x14ac:dyDescent="0.25">
      <c r="A152" s="14"/>
      <c r="B152" s="14"/>
      <c r="C152" s="14"/>
      <c r="D152" s="99" t="s">
        <v>171</v>
      </c>
      <c r="E152" s="100"/>
      <c r="F152" s="100"/>
      <c r="G152" s="100"/>
      <c r="H152" s="101"/>
      <c r="I152" s="14"/>
      <c r="J152" s="14"/>
    </row>
  </sheetData>
  <mergeCells count="8">
    <mergeCell ref="D152:H152"/>
    <mergeCell ref="F2:J2"/>
    <mergeCell ref="G3:J3"/>
    <mergeCell ref="A9:B9"/>
    <mergeCell ref="A5:J5"/>
    <mergeCell ref="A6:J6"/>
    <mergeCell ref="A7:J7"/>
    <mergeCell ref="A8:B8"/>
  </mergeCells>
  <pageMargins left="0.43307086614173229" right="0.39370078740157483" top="0.32" bottom="0.16" header="0.31496062992125984" footer="0.19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2021-02-25T10:40:22Z</cp:lastPrinted>
  <dcterms:created xsi:type="dcterms:W3CDTF">2019-12-16T13:20:45Z</dcterms:created>
  <dcterms:modified xsi:type="dcterms:W3CDTF">2021-02-25T10:40:28Z</dcterms:modified>
</cp:coreProperties>
</file>