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240" windowWidth="15570" windowHeight="9660" tabRatio="935"/>
  </bookViews>
  <sheets>
    <sheet name="4030" sheetId="25" r:id="rId1"/>
  </sheets>
  <definedNames>
    <definedName name="_xlnm.Print_Area" localSheetId="0">'4030'!$A$1:$K$168</definedName>
  </definedNames>
  <calcPr calcId="144525"/>
</workbook>
</file>

<file path=xl/calcChain.xml><?xml version="1.0" encoding="utf-8"?>
<calcChain xmlns="http://schemas.openxmlformats.org/spreadsheetml/2006/main">
  <c r="D132" i="25" l="1"/>
  <c r="D32" i="25" l="1"/>
  <c r="F133" i="25" l="1"/>
  <c r="G132" i="25"/>
  <c r="F80" i="25"/>
  <c r="C80" i="25"/>
  <c r="G79" i="25"/>
  <c r="D79" i="25"/>
  <c r="J130" i="25" l="1"/>
  <c r="J127" i="25"/>
  <c r="J109" i="25" l="1"/>
  <c r="J99" i="25"/>
  <c r="J136" i="25"/>
  <c r="I135" i="25"/>
  <c r="I136" i="25"/>
  <c r="I130" i="25"/>
  <c r="J124" i="25"/>
  <c r="I123" i="25"/>
  <c r="I124" i="25"/>
  <c r="I108" i="25"/>
  <c r="I109" i="25"/>
  <c r="I98" i="25" l="1"/>
  <c r="I99" i="25"/>
  <c r="H134" i="25" l="1"/>
  <c r="E134" i="25"/>
  <c r="H136" i="25"/>
  <c r="H130" i="25"/>
  <c r="H129" i="25"/>
  <c r="E129" i="25"/>
  <c r="H122" i="25"/>
  <c r="H97" i="25" l="1"/>
  <c r="E97" i="25"/>
  <c r="C92" i="25"/>
  <c r="E136" i="25"/>
  <c r="K136" i="25" s="1"/>
  <c r="C104" i="25"/>
  <c r="H81" i="25"/>
  <c r="I81" i="25"/>
  <c r="J81" i="25"/>
  <c r="E81" i="25"/>
  <c r="I75" i="25"/>
  <c r="J75" i="25"/>
  <c r="H75" i="25"/>
  <c r="E75" i="25"/>
  <c r="H76" i="25"/>
  <c r="I76" i="25"/>
  <c r="J76" i="25"/>
  <c r="E76" i="25"/>
  <c r="I67" i="25"/>
  <c r="J67" i="25"/>
  <c r="H67" i="25"/>
  <c r="E67" i="25"/>
  <c r="K67" i="25" l="1"/>
  <c r="K75" i="25"/>
  <c r="K81" i="25"/>
  <c r="K76" i="25"/>
  <c r="H20" i="25"/>
  <c r="I20" i="25"/>
  <c r="J20" i="25"/>
  <c r="E20" i="25"/>
  <c r="E21" i="25"/>
  <c r="E22" i="25"/>
  <c r="K20" i="25" l="1"/>
  <c r="J132" i="25"/>
  <c r="G92" i="25" l="1"/>
  <c r="F92" i="25"/>
  <c r="D92" i="25"/>
  <c r="H133" i="25"/>
  <c r="I133" i="25"/>
  <c r="H135" i="25"/>
  <c r="E135" i="25"/>
  <c r="E130" i="25"/>
  <c r="K130" i="25" s="1"/>
  <c r="H123" i="25"/>
  <c r="H124" i="25"/>
  <c r="E123" i="25"/>
  <c r="E124" i="25"/>
  <c r="H108" i="25"/>
  <c r="H109" i="25"/>
  <c r="E108" i="25"/>
  <c r="E109" i="25"/>
  <c r="K109" i="25" l="1"/>
  <c r="K124" i="25"/>
  <c r="K135" i="25"/>
  <c r="K108" i="25"/>
  <c r="K123" i="25"/>
  <c r="H98" i="25"/>
  <c r="H99" i="25"/>
  <c r="E98" i="25"/>
  <c r="E99" i="25"/>
  <c r="H82" i="25"/>
  <c r="I82" i="25"/>
  <c r="J82" i="25"/>
  <c r="I83" i="25"/>
  <c r="J83" i="25"/>
  <c r="E82" i="25"/>
  <c r="K98" i="25" l="1"/>
  <c r="K99" i="25"/>
  <c r="K82" i="25"/>
  <c r="K83" i="25"/>
  <c r="H68" i="25" l="1"/>
  <c r="I68" i="25"/>
  <c r="J68" i="25"/>
  <c r="H69" i="25"/>
  <c r="I69" i="25"/>
  <c r="J69" i="25"/>
  <c r="E68" i="25"/>
  <c r="E69" i="25"/>
  <c r="K68" i="25" l="1"/>
  <c r="K69" i="25"/>
  <c r="E52" i="25"/>
  <c r="H52" i="25"/>
  <c r="I52" i="25"/>
  <c r="J52" i="25"/>
  <c r="E53" i="25"/>
  <c r="H53" i="25"/>
  <c r="I53" i="25"/>
  <c r="J53" i="25"/>
  <c r="K52" i="25" l="1"/>
  <c r="K53" i="25"/>
  <c r="H22" i="25" l="1"/>
  <c r="H21" i="25"/>
  <c r="H19" i="25"/>
  <c r="E19" i="25"/>
  <c r="J22" i="25"/>
  <c r="I22" i="25"/>
  <c r="J21" i="25"/>
  <c r="I21" i="25"/>
  <c r="J19" i="25"/>
  <c r="I19" i="25"/>
  <c r="G16" i="25"/>
  <c r="F16" i="25"/>
  <c r="D16" i="25"/>
  <c r="C16" i="25"/>
  <c r="J112" i="25"/>
  <c r="J128" i="25"/>
  <c r="E120" i="25"/>
  <c r="H120" i="25"/>
  <c r="H119" i="25"/>
  <c r="H118" i="25"/>
  <c r="J118" i="25"/>
  <c r="J119" i="25"/>
  <c r="J120" i="25"/>
  <c r="J113" i="25"/>
  <c r="J114" i="25"/>
  <c r="J115" i="25"/>
  <c r="J116" i="25"/>
  <c r="J117" i="25"/>
  <c r="E119" i="25"/>
  <c r="E118" i="25"/>
  <c r="F104" i="25"/>
  <c r="J96" i="25"/>
  <c r="I96" i="25"/>
  <c r="H96" i="25"/>
  <c r="E96" i="25"/>
  <c r="J92" i="25"/>
  <c r="J66" i="25"/>
  <c r="H66" i="25"/>
  <c r="I66" i="25"/>
  <c r="E66" i="25"/>
  <c r="H59" i="25"/>
  <c r="F48" i="25"/>
  <c r="C48" i="25"/>
  <c r="D37" i="25"/>
  <c r="E33" i="25"/>
  <c r="E34" i="25"/>
  <c r="E35" i="25"/>
  <c r="D30" i="25"/>
  <c r="D25" i="25"/>
  <c r="K21" i="25" l="1"/>
  <c r="K22" i="25"/>
  <c r="K119" i="25"/>
  <c r="K120" i="25"/>
  <c r="I16" i="25"/>
  <c r="J16" i="25"/>
  <c r="K19" i="25"/>
  <c r="E32" i="25"/>
  <c r="C30" i="25"/>
  <c r="K118" i="25"/>
  <c r="K96" i="25"/>
  <c r="K66" i="25"/>
  <c r="E133" i="25" l="1"/>
  <c r="K133" i="25" s="1"/>
  <c r="H132" i="25"/>
  <c r="E132" i="25"/>
  <c r="H128" i="25"/>
  <c r="E128" i="25"/>
  <c r="I127" i="25"/>
  <c r="H127" i="25"/>
  <c r="E127" i="25"/>
  <c r="I126" i="25"/>
  <c r="H126" i="25"/>
  <c r="E126" i="25"/>
  <c r="I111" i="25"/>
  <c r="I121" i="25"/>
  <c r="H113" i="25"/>
  <c r="E113" i="25"/>
  <c r="H112" i="25"/>
  <c r="E112" i="25"/>
  <c r="H111" i="25"/>
  <c r="E111" i="25"/>
  <c r="H117" i="25"/>
  <c r="E117" i="25"/>
  <c r="H116" i="25"/>
  <c r="E116" i="25"/>
  <c r="H115" i="25"/>
  <c r="E115" i="25"/>
  <c r="H114" i="25"/>
  <c r="E114" i="25"/>
  <c r="H121" i="25"/>
  <c r="E121" i="25"/>
  <c r="I106" i="25"/>
  <c r="H106" i="25"/>
  <c r="E106" i="25"/>
  <c r="I105" i="25"/>
  <c r="H105" i="25"/>
  <c r="E105" i="25"/>
  <c r="I104" i="25"/>
  <c r="H104" i="25"/>
  <c r="E104" i="25"/>
  <c r="I103" i="25"/>
  <c r="H103" i="25"/>
  <c r="E103" i="25"/>
  <c r="I107" i="25"/>
  <c r="H107" i="25"/>
  <c r="E107" i="25"/>
  <c r="J64" i="25"/>
  <c r="I64" i="25"/>
  <c r="H64" i="25"/>
  <c r="E64" i="25"/>
  <c r="J51" i="25"/>
  <c r="I51" i="25"/>
  <c r="H51" i="25"/>
  <c r="E51" i="25"/>
  <c r="J74" i="25"/>
  <c r="I74" i="25"/>
  <c r="H74" i="25"/>
  <c r="E74" i="25"/>
  <c r="J61" i="25"/>
  <c r="I61" i="25"/>
  <c r="H61" i="25"/>
  <c r="E61" i="25"/>
  <c r="J50" i="25"/>
  <c r="I50" i="25"/>
  <c r="H50" i="25"/>
  <c r="E50" i="25"/>
  <c r="J49" i="25"/>
  <c r="I49" i="25"/>
  <c r="H49" i="25"/>
  <c r="E49" i="25"/>
  <c r="J60" i="25"/>
  <c r="I60" i="25"/>
  <c r="H60" i="25"/>
  <c r="E60" i="25"/>
  <c r="J59" i="25"/>
  <c r="I59" i="25"/>
  <c r="E59" i="25"/>
  <c r="J58" i="25"/>
  <c r="I58" i="25"/>
  <c r="H58" i="25"/>
  <c r="E58" i="25"/>
  <c r="J80" i="25"/>
  <c r="I80" i="25"/>
  <c r="H80" i="25"/>
  <c r="E80" i="25"/>
  <c r="J79" i="25"/>
  <c r="I79" i="25"/>
  <c r="H79" i="25"/>
  <c r="E79" i="25"/>
  <c r="J73" i="25"/>
  <c r="I73" i="25"/>
  <c r="H73" i="25"/>
  <c r="E73" i="25"/>
  <c r="J72" i="25"/>
  <c r="I72" i="25"/>
  <c r="H72" i="25"/>
  <c r="E72" i="25"/>
  <c r="J62" i="25"/>
  <c r="I62" i="25"/>
  <c r="H62" i="25"/>
  <c r="E62" i="25"/>
  <c r="J57" i="25"/>
  <c r="I57" i="25"/>
  <c r="H57" i="25"/>
  <c r="E57" i="25"/>
  <c r="J56" i="25"/>
  <c r="I56" i="25"/>
  <c r="H56" i="25"/>
  <c r="E56" i="25"/>
  <c r="J47" i="25"/>
  <c r="I47" i="25"/>
  <c r="H47" i="25"/>
  <c r="E47" i="25"/>
  <c r="J48" i="25"/>
  <c r="I48" i="25"/>
  <c r="H48" i="25"/>
  <c r="E48" i="25"/>
  <c r="K132" i="25" l="1"/>
  <c r="K112" i="25"/>
  <c r="K128" i="25"/>
  <c r="K48" i="25"/>
  <c r="K47" i="25"/>
  <c r="K56" i="25"/>
  <c r="K57" i="25"/>
  <c r="K62" i="25"/>
  <c r="K72" i="25"/>
  <c r="K73" i="25"/>
  <c r="K79" i="25"/>
  <c r="K80" i="25"/>
  <c r="K58" i="25"/>
  <c r="K59" i="25"/>
  <c r="K60" i="25"/>
  <c r="K49" i="25"/>
  <c r="K50" i="25"/>
  <c r="K61" i="25"/>
  <c r="K74" i="25"/>
  <c r="K51" i="25"/>
  <c r="K113" i="25"/>
  <c r="K115" i="25"/>
  <c r="K116" i="25"/>
  <c r="K64" i="25"/>
  <c r="K117" i="25"/>
  <c r="K121" i="25"/>
  <c r="K114" i="25"/>
  <c r="K111" i="25"/>
  <c r="K126" i="25"/>
  <c r="K127" i="25"/>
  <c r="K104" i="25"/>
  <c r="K106" i="25"/>
  <c r="K107" i="25"/>
  <c r="K103" i="25"/>
  <c r="K105" i="25"/>
  <c r="F156" i="25"/>
  <c r="F154" i="25"/>
  <c r="F150" i="25"/>
  <c r="F146" i="25"/>
  <c r="F145" i="25"/>
  <c r="F144" i="25"/>
  <c r="E92" i="25"/>
  <c r="J65" i="25"/>
  <c r="I65" i="25"/>
  <c r="H65" i="25"/>
  <c r="E65" i="25"/>
  <c r="J63" i="25"/>
  <c r="I63" i="25"/>
  <c r="H63" i="25"/>
  <c r="E63" i="25"/>
  <c r="H16" i="25"/>
  <c r="E16" i="25"/>
  <c r="K16" i="25" l="1"/>
  <c r="E30" i="25"/>
  <c r="K63" i="25"/>
  <c r="K65" i="25"/>
  <c r="H92" i="25"/>
  <c r="K92" i="25" s="1"/>
  <c r="I92" i="25"/>
</calcChain>
</file>

<file path=xl/sharedStrings.xml><?xml version="1.0" encoding="utf-8"?>
<sst xmlns="http://schemas.openxmlformats.org/spreadsheetml/2006/main" count="292" uniqueCount="183">
  <si>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</si>
  <si>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</si>
  <si>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</si>
  <si>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</si>
  <si>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</si>
  <si>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</si>
  <si>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</si>
  <si>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</si>
  <si>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</si>
  <si>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</si>
  <si>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</si>
  <si>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</si>
  <si>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</si>
  <si>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</si>
  <si>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</si>
  <si>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</si>
  <si>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</si>
  <si>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</si>
  <si>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</si>
  <si>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</si>
  <si>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</si>
  <si>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</si>
  <si>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</si>
  <si>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</si>
  <si>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</si>
  <si>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</si>
  <si>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</si>
  <si>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</si>
  <si>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</si>
  <si>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</si>
  <si>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</si>
  <si>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</si>
  <si>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7</t>
    </r>
  </si>
  <si>
    <r>
      <rPr>
        <sz val="11"/>
        <rFont val="Times New Roman"/>
        <family val="1"/>
        <charset val="204"/>
      </rPr>
      <t>5</t>
    </r>
  </si>
  <si>
    <r>
      <rPr>
        <sz val="11"/>
        <rFont val="Times New Roman"/>
        <family val="1"/>
        <charset val="204"/>
      </rPr>
      <t>4</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</si>
  <si>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</si>
  <si>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</si>
  <si>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</si>
  <si>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</si>
  <si>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</si>
  <si>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</si>
  <si>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</si>
  <si>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</si>
  <si>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</si>
  <si>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</si>
  <si>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</si>
  <si>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</si>
  <si>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</si>
  <si>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</si>
  <si>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</si>
  <si>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</si>
  <si>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</si>
  <si>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</si>
  <si>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</si>
  <si>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</si>
  <si>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</si>
  <si>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</si>
  <si>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</si>
  <si>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</si>
  <si>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</si>
  <si>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</si>
  <si>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</si>
  <si>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</si>
  <si>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</si>
  <si>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</si>
  <si>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</si>
  <si>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</si>
  <si>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</si>
  <si>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</si>
  <si>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</si>
  <si>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</si>
  <si>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</si>
  <si>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</si>
  <si>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</si>
  <si>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</si>
  <si>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</si>
  <si>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</si>
  <si>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</si>
  <si>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</si>
  <si>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</si>
  <si>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</si>
  <si>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</si>
  <si>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</si>
  <si>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</si>
  <si>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</si>
  <si>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</si>
  <si>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</si>
  <si>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</si>
  <si>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</si>
  <si>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</si>
  <si>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</si>
  <si>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</si>
  <si>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</si>
  <si>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</si>
  <si>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</si>
  <si>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</si>
  <si>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</si>
  <si>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</si>
  <si>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</si>
  <si>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</si>
  <si>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</si>
  <si>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</si>
  <si>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</si>
  <si>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</si>
  <si>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</si>
  <si>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</si>
  <si>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</si>
  <si>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Загальн их фонд</t>
  </si>
  <si>
    <t>Загальних фонд</t>
  </si>
  <si>
    <t>Спеціаль ний фонд</t>
  </si>
  <si>
    <t>Видатки (надані кредити)</t>
  </si>
  <si>
    <t>5.5 «Виконання інвестиційних (проектів) програм»:  (тис.грн.)</t>
  </si>
  <si>
    <t>Фактичні результативні показники повністю відповідають напрямкам використання коштів по програмі.</t>
  </si>
  <si>
    <t xml:space="preserve">Пояснення щодо причин відхилення фактичних надходжень від планового показника - </t>
  </si>
  <si>
    <t>Напрям спрямування коштів (об’єкт)1</t>
  </si>
  <si>
    <t>якості</t>
  </si>
  <si>
    <t>Управління культури і туризму Ніжинської міської ради</t>
  </si>
  <si>
    <t>Середнє число окладів (ставок) обслуговуючого та технічного персоналу</t>
  </si>
  <si>
    <t xml:space="preserve">Забезпечення діяльності бібліотек </t>
  </si>
  <si>
    <t>Забезпечення прав громадян на бібліотечне обслуговування, загальну доступність до інформації та культурних цінностей, що збираються, зберігаються, надаються в тимчасове користування бібліотеками</t>
  </si>
  <si>
    <t>0824</t>
  </si>
  <si>
    <t xml:space="preserve">Середнє число окладів (ставок) - усього                 </t>
  </si>
  <si>
    <t xml:space="preserve">Середнє число окладів (ставок) керівних працівників       </t>
  </si>
  <si>
    <t>Середнє число окладів (ставок) спеціалістів</t>
  </si>
  <si>
    <t>Число читачів</t>
  </si>
  <si>
    <t>Кількість книговидач</t>
  </si>
  <si>
    <t>Бібліотечний фонд, тис. примірників</t>
  </si>
  <si>
    <t>Поповнення бібліотечного фонду, тис. примірників</t>
  </si>
  <si>
    <t>Списання бібліотечного фонду, тис. примірників</t>
  </si>
  <si>
    <t>Бібліотечний фонд, тис грн.</t>
  </si>
  <si>
    <t>в т.ч. книги, тис. грн.</t>
  </si>
  <si>
    <t>Поповнення бібліотечного фонду, тис. грн.</t>
  </si>
  <si>
    <t>Списання бібліотечного фонду, тис. грн.</t>
  </si>
  <si>
    <t xml:space="preserve">Кількість книговидач на одного працівника (ставку)      </t>
  </si>
  <si>
    <t xml:space="preserve">Динаміка поповнення бібліотечного фонду за кількістю примірників  в плановому періоді відповідно до фактичного показника попереднього періоду   </t>
  </si>
  <si>
    <t xml:space="preserve">Динаміка збільшення кількості книговидач у плановому періоді відповідно до фактичного показника попереднього періоду </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</si>
  <si>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досягнення цих показників</t>
  </si>
  <si>
    <t>5.4 « Виконання показників бюджетної програми порівняно із показниками попереднього року»:    (тис. грн.)</t>
  </si>
  <si>
    <t xml:space="preserve">Пояснення щодо причин відхилення касових видатків від планового показника </t>
  </si>
  <si>
    <t>5.1 «Виконання бюджетної програми за напрямами використання бюджетних коштів»:                            (тис. грн.)</t>
  </si>
  <si>
    <t>Погашення кредиторської заборгованості</t>
  </si>
  <si>
    <t>Реалізація Програми громадського бюджету "Бібліотека без обмежень" у 2019 році</t>
  </si>
  <si>
    <t>Обсяг кредиторської заборгованості за минулі періоди</t>
  </si>
  <si>
    <t>Обсяг витрат на реалізацію громадського бюджету</t>
  </si>
  <si>
    <t>Обсяг кредиторської заборгованості , погашеної у звітному періоді</t>
  </si>
  <si>
    <t>Кількість заходів з реалізації громад. бюджету</t>
  </si>
  <si>
    <t>Середні витрати на придбання одного примірника книжок (грн.)</t>
  </si>
  <si>
    <t>Відсоток погашення кредиторської заборгованості</t>
  </si>
  <si>
    <t>Відсоток виконання програми по громадському бюджету</t>
  </si>
  <si>
    <t>Головний бухгалтер  
управління культури і туризму</t>
  </si>
  <si>
    <t>Забезпечення діяльності бібліотек</t>
  </si>
  <si>
    <t>Середні витрати на реалізацію одного заходу по громад. Бюджету, тис.грн.</t>
  </si>
  <si>
    <t>Середні затрати на обслуговування одного читача, тис. грн.</t>
  </si>
  <si>
    <t>Середні затрати на обслуговування одного читача (тис. грн.)</t>
  </si>
  <si>
    <t>5.2 «Виконання бюджетної програми за джерелами надходжень спеціального фонду»                     (тис грн.)</t>
  </si>
  <si>
    <t>Реалізація Програми громад.бюджету "Бібліотека без обмежень" у 2019</t>
  </si>
  <si>
    <t>Оцінка ефективності бюджетної програми за 2020 рік</t>
  </si>
  <si>
    <t>Придбання предметів довгострокового використання</t>
  </si>
  <si>
    <t>Кількість предметів довгострокового використання</t>
  </si>
  <si>
    <t>Відсоток виконання плану з придбання предметів довгострокового використання</t>
  </si>
  <si>
    <t>Оксана СУШКО</t>
  </si>
  <si>
    <t>Збільшення обсягів проведених видатків порівняно із аналогічними показниками попереднього року обумовлено збільшенням розміру оплати праці, яка здійснюється за ЄТС з 01.01.2020 року та 01.09.2020 , зростанням цін на товари та послуги. Зменшення  обсягів видатків по спеціальному фонду внаслідок дії карантинних обмежень. В 2020 році кредиторська заборгованість не допущена, ЦБС не приймала участь в рамках Програми реалізації громадського бюджету (бюджету участі) міста Ніжина на 2017-2021 роки.</t>
  </si>
  <si>
    <t>Кількість установ   ( бібліотек )</t>
  </si>
  <si>
    <t>Середня вартість одиниці предметів довгострокового користування (грн.)</t>
  </si>
  <si>
    <t>Обсяг кредиторської заборгованості за минулі періоди, тис. грн.</t>
  </si>
  <si>
    <t>Обсяг витрат на реалізацію громадського бюджету, тис. грн.</t>
  </si>
  <si>
    <t>Обсяг кредиторської заборгованості , погашеної у звітному періоді, тис. грн.</t>
  </si>
  <si>
    <t>Середні витрати на реалізацію одного заходу по громад. бюджету, тис. грн.</t>
  </si>
  <si>
    <r>
      <t xml:space="preserve">Пояснення причин наявності залишку надходжень спеціального фонду, в т.ч. власних надходжень бюджетних установ та інших надходжень , на початок року. </t>
    </r>
    <r>
      <rPr>
        <i/>
        <sz val="12"/>
        <color rgb="FF0070C0"/>
        <rFont val="Times New Roman"/>
        <family val="1"/>
        <charset val="204"/>
      </rPr>
      <t>Накопичення коштів на рахунках власних та спонсорських коштів для здійснення господарських операцій в майбутньому періоді.</t>
    </r>
  </si>
  <si>
    <t>Внаслідок дії карантинних обмежень протягом 2020 року діяльність бібліотек була обмежена, відповідно зменшилась кількість читачів, книговидач. Бібліотечний фонд зріс за рахунок поповнення його книгами, вартість склала 49.45 тис. грн., на приріст бібліотечного фонду в натуральній величині вплинули фонди, отримані від читачів в якості подарунків (натуральна форма). Списання бібліотечних фондів в порівнянні із 2019 роком  зросло внаслідок проведення інвентаризації та списання літератури прорадянської тематики. Станом на 01.01.2021 року кредиторська заборгованість відсутня. В 2020 році ЦБС не фінансувалась в рамках Програми реалізації громадського бюджету (бюджету участі) міста Ніжина на 2017-2021 роки. Середні затрати зросли внаслідок дії карантину, коли діяльність бібліотеки була призупинена лише в частині відкритості для читачів: кількість читачів зменшилась (бібліотеки не приймали читачів тривалий час), витрати на зарплату істотно не зменшились (скорочення штату не проводилось), здійснювались інші поточні витрати.</t>
  </si>
  <si>
    <r>
      <rPr>
        <b/>
        <sz val="13"/>
        <rFont val="Times New Roman"/>
        <family val="1"/>
        <charset val="204"/>
      </rPr>
      <t xml:space="preserve">Пояснення щодо причин відхилення касових видатків(наданих кредитів) від планового показника: </t>
    </r>
    <r>
      <rPr>
        <i/>
        <sz val="13"/>
        <color theme="4" tint="-0.249977111117893"/>
        <rFont val="Times New Roman"/>
        <family val="1"/>
        <charset val="204"/>
      </rPr>
      <t xml:space="preserve">
- по загальному фонду  - за рахунок  економії по фактичним видаткам по зарплаті з нарахуванням в зв’язку  із наявністю вакантних посад; 
-  по спеціальному фонду - за рахунок перевищення власних надходжень, надходжень від спонсорів, у вигляді подарунків, які не передбачаються в початковому бюджеті;   за рахунок заокруглень при формуванні кошторисних призначень - залишок плану по придбанню художньої літератури.</t>
    </r>
  </si>
  <si>
    <r>
      <t xml:space="preserve">Пояснення причин відхилень фактичних обсягів надходжень від планових:  </t>
    </r>
    <r>
      <rPr>
        <sz val="13"/>
        <color rgb="FF0070C0"/>
        <rFont val="Times New Roman"/>
        <family val="1"/>
        <charset val="204"/>
      </rPr>
      <t>за рахунок економії при реалізації запланованих витрат.</t>
    </r>
  </si>
  <si>
    <r>
      <t xml:space="preserve">Пояснення щодо розбіжностей між фактичними та плановими результативними показниками: </t>
    </r>
    <r>
      <rPr>
        <i/>
        <sz val="12"/>
        <color rgb="FF0070C0"/>
        <rFont val="Times New Roman"/>
        <family val="1"/>
        <charset val="204"/>
      </rPr>
      <t>наявні 1,5 ставки вакантних посад.</t>
    </r>
  </si>
  <si>
    <r>
      <rPr>
        <b/>
        <sz val="13"/>
        <rFont val="Times New Roman"/>
        <family val="1"/>
        <charset val="204"/>
      </rPr>
      <t xml:space="preserve">Пояснення щодо розбіжностей між фактичними та плановими результативними показниками: </t>
    </r>
    <r>
      <rPr>
        <i/>
        <sz val="13"/>
        <color rgb="FF0070C0"/>
        <rFont val="Times New Roman"/>
        <family val="1"/>
        <charset val="204"/>
      </rPr>
      <t>Відхилення зумовлене зменшенням бібліотечного фонду в грошовому еквіваленті в зв’язку із оприбуткуванням натуральної форми за меншою вартістю, та збільшенням фактичної кількості читачів. Також списання бібліотечного фонду в натуральній формі здійснено в більшому розмірі внаслідок проведення інвентаризації та списання літератури, журналів на радянську тематику.</t>
    </r>
  </si>
  <si>
    <r>
      <rPr>
        <b/>
        <sz val="13"/>
        <rFont val="Times New Roman"/>
        <family val="1"/>
        <charset val="204"/>
      </rPr>
      <t xml:space="preserve">Пояснення щодо розбіжностей між фактичними та плановими результативними показниками: </t>
    </r>
    <r>
      <rPr>
        <i/>
        <sz val="13"/>
        <color rgb="FF0070C0"/>
        <rFont val="Times New Roman"/>
        <family val="1"/>
        <charset val="204"/>
      </rPr>
      <t>Відхилення пояснюється збільшенням книговидач від планового показника, та наявністю вакантних посад, збільшенням кількості читачів,  зменшенням середньої ціни на одиницю предметів  довгострокового користування.</t>
    </r>
  </si>
  <si>
    <r>
      <rPr>
        <b/>
        <sz val="13"/>
        <rFont val="Times New Roman"/>
        <family val="1"/>
        <charset val="204"/>
      </rPr>
      <t>Пояснення щодо розбіжностей між фактичними та плановими результативними показниками:</t>
    </r>
    <r>
      <rPr>
        <i/>
        <sz val="13"/>
        <rFont val="Times New Roman"/>
        <family val="1"/>
        <charset val="204"/>
      </rPr>
      <t xml:space="preserve">  </t>
    </r>
    <r>
      <rPr>
        <i/>
        <sz val="13"/>
        <color theme="4" tint="-0.249977111117893"/>
        <rFont val="Times New Roman"/>
        <family val="1"/>
        <charset val="204"/>
      </rPr>
      <t xml:space="preserve">   зменшенням кількості поповнення бібліотечного фонду в натуральному виразі  у порівнянні з минулим роком внаслідок підвищення вартості одиниці  художньої літератури.  Спостерігається позитивна динаміка по збільшенню книговидач порівнянні із прогнозованим показником, проте з попереднім роком спостерігається негативна динаміка в звязку із тривалими карантинними обмеженнями щодо відвідування абонементу та читальних зал бібліотеки.   </t>
    </r>
  </si>
  <si>
    <t>Збільшення обсягів проведених видатків  по загальному фонду порівняно із аналогічними показниками попереднього року обумовлено збільшенням посадових окладів працівникам, оплата праці яких здійснюється за ЄТС з 01.01.2020 та 01.09.2020 року, зростанням цін на товари та послуги. Зменшено видатки  за рахунок власних надходжень  через обмежену діяльність бібліотек в період карантину.Збільшення  обсягів видатків по спеціальному фонду (капітальних видатків) пояснюється  придбанням  більшої  кількості  предметів довгострокового вжитку (художньої літератури).</t>
  </si>
  <si>
    <r>
      <t xml:space="preserve">5.6    «Наявність фінансових порушень за результатами контрольних заходів»: </t>
    </r>
    <r>
      <rPr>
        <i/>
        <sz val="13"/>
        <color rgb="FF0070C0"/>
        <rFont val="Times New Roman"/>
        <family val="1"/>
        <charset val="204"/>
      </rPr>
      <t>Фінансових порушень не виявлено.</t>
    </r>
  </si>
  <si>
    <r>
      <t>5.7    «Стан фінансової дисципліни» :</t>
    </r>
    <r>
      <rPr>
        <i/>
        <sz val="13"/>
        <rFont val="Times New Roman"/>
        <family val="1"/>
        <charset val="204"/>
      </rPr>
      <t xml:space="preserve"> </t>
    </r>
    <r>
      <rPr>
        <i/>
        <sz val="13"/>
        <color rgb="FF0070C0"/>
        <rFont val="Times New Roman"/>
        <family val="1"/>
        <charset val="204"/>
      </rPr>
      <t>Станом на 01.01.2021 р.  кредиторська заборгованість відсутня</t>
    </r>
  </si>
  <si>
    <r>
      <rPr>
        <b/>
        <sz val="13"/>
        <rFont val="Times New Roman"/>
        <family val="1"/>
        <charset val="204"/>
      </rPr>
      <t>актуальності бюджетної програми</t>
    </r>
    <r>
      <rPr>
        <i/>
        <sz val="13"/>
        <rFont val="Times New Roman"/>
        <family val="1"/>
        <charset val="204"/>
      </rPr>
      <t xml:space="preserve"> - </t>
    </r>
    <r>
      <rPr>
        <i/>
        <sz val="13"/>
        <color rgb="FF0070C0"/>
        <rFont val="Times New Roman"/>
        <family val="1"/>
        <charset val="204"/>
      </rPr>
      <t>Зібрання і зберігання друкованих видань для громадського використання з метою отримання нових знань та проведення культурного дозвілля.</t>
    </r>
  </si>
  <si>
    <r>
      <rPr>
        <b/>
        <sz val="13"/>
        <rFont val="Times New Roman"/>
        <family val="1"/>
        <charset val="204"/>
      </rPr>
      <t xml:space="preserve">ефективності бюджетної програми </t>
    </r>
    <r>
      <rPr>
        <sz val="13"/>
        <rFont val="Times New Roman"/>
        <family val="1"/>
        <charset val="204"/>
      </rPr>
      <t xml:space="preserve">- </t>
    </r>
    <r>
      <rPr>
        <i/>
        <sz val="13"/>
        <rFont val="Times New Roman"/>
        <family val="1"/>
        <charset val="204"/>
      </rPr>
      <t xml:space="preserve"> </t>
    </r>
    <r>
      <rPr>
        <i/>
        <sz val="13"/>
        <color rgb="FF0070C0"/>
        <rFont val="Times New Roman"/>
        <family val="1"/>
        <charset val="204"/>
      </rPr>
      <t xml:space="preserve">Основні завдання, покладені на бібліотечну систему, виконані в повному обсязі . Виділені бюджетні асигнування у 2020 році надали можливість забезпечити реалізацію основних функцій та завдань, покладених на бібліотеки, а також здійснювалась оплата всіх обов'язкових платежів за комунальні послуги і енергоносії, здійснено поточні видатки для придбання необхідних товарів та послуг (що забезпечували належне функціонування закладу),  забезпечено своєчасну виплату заробітної плати. </t>
    </r>
  </si>
  <si>
    <r>
      <rPr>
        <b/>
        <sz val="13"/>
        <rFont val="Times New Roman"/>
        <family val="1"/>
        <charset val="204"/>
      </rPr>
      <t>корисності бюджетної програми</t>
    </r>
    <r>
      <rPr>
        <sz val="13"/>
        <rFont val="Times New Roman"/>
        <family val="1"/>
        <charset val="204"/>
      </rPr>
      <t xml:space="preserve"> -</t>
    </r>
    <r>
      <rPr>
        <i/>
        <sz val="13"/>
        <rFont val="Times New Roman"/>
        <family val="1"/>
        <charset val="204"/>
      </rPr>
      <t xml:space="preserve"> </t>
    </r>
    <r>
      <rPr>
        <i/>
        <sz val="13"/>
        <color rgb="FF0070C0"/>
        <rFont val="Times New Roman"/>
        <family val="1"/>
        <charset val="204"/>
      </rPr>
      <t>Забезпечується право громадян на бібліотечне обслуговування, загальну доступність до інформації та культурних цінностей, що збираються, зберігаються, надаються в тимчасове користування бібліотеками. Так у 2020 році послугами бібліотек скористалося 12.7 тис. осіб (при цьому діяльність бібілотек  була обмежена під час карантину).</t>
    </r>
  </si>
  <si>
    <r>
      <rPr>
        <b/>
        <sz val="13"/>
        <rFont val="Times New Roman"/>
        <family val="1"/>
        <charset val="204"/>
      </rPr>
      <t>Довгострокових наслідків бюджетної програми</t>
    </r>
    <r>
      <rPr>
        <sz val="13"/>
        <rFont val="Times New Roman"/>
        <family val="1"/>
        <charset val="204"/>
      </rPr>
      <t xml:space="preserve"> - </t>
    </r>
    <r>
      <rPr>
        <i/>
        <sz val="13"/>
        <color rgb="FF0070C0"/>
        <rFont val="Times New Roman"/>
        <family val="1"/>
        <charset val="204"/>
      </rPr>
      <t>Програма потребує постійної реалізації в наступних роках, а також збільшення видатків з метою проведення модернізації та оновлення матеріально-технічної бази бібліотек, поповнення бібліотечного фонду.</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</si>
</sst>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0.0"/>
    <numFmt numFmtId="166" formatCode="#,##0.0_ ;\-#,##0.0\ "/>
    <numFmt numFmtId="167" formatCode="#,##0.0"/>
  </numFmts>
  <fonts count="31"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i/>
      <sz val="12"/>
      <color rgb="FF0070C0"/>
      <name val="Times New Roman"/>
      <family val="1"/>
      <charset val="204"/>
    </font>
    <font>
      <sz val="10"/>
      <color rgb="FF0070C0"/>
      <name val="Times New Roman"/>
      <family val="1"/>
      <charset val="204"/>
    </font>
    <font>
      <b/>
      <sz val="10"/>
      <name val="Times New Roman"/>
      <family val="1"/>
      <charset val="204"/>
    </font>
    <font>
      <b/>
      <sz val="11"/>
      <name val="Times New Roman"/>
      <family val="1"/>
      <charset val="204"/>
    </font>
    <font>
      <b/>
      <sz val="8"/>
      <name val="Times New Roman"/>
      <family val="1"/>
      <charset val="204"/>
    </font>
    <font>
      <b/>
      <sz val="16"/>
      <name val="Times New Roman"/>
      <family val="1"/>
      <charset val="204"/>
    </font>
    <font>
      <sz val="12"/>
      <color rgb="FF0070C0"/>
      <name val="Times New Roman"/>
      <family val="1"/>
      <charset val="204"/>
    </font>
    <font>
      <sz val="12"/>
      <color theme="4" tint="-0.249977111117893"/>
      <name val="Times New Roman"/>
      <family val="1"/>
      <charset val="204"/>
    </font>
    <font>
      <i/>
      <sz val="12"/>
      <name val="Times New Roman"/>
      <family val="1"/>
      <charset val="204"/>
    </font>
    <font>
      <sz val="10"/>
      <color rgb="FF000000"/>
      <name val="Times New Roman"/>
      <family val="1"/>
      <charset val="204"/>
    </font>
    <font>
      <sz val="12"/>
      <color rgb="FFFF0000"/>
      <name val="Times New Roman"/>
      <family val="1"/>
      <charset val="204"/>
    </font>
    <font>
      <sz val="10"/>
      <color rgb="FFFF0000"/>
      <name val="Times New Roman"/>
      <family val="1"/>
      <charset val="204"/>
    </font>
    <font>
      <sz val="13"/>
      <name val="Times New Roman"/>
      <family val="1"/>
      <charset val="204"/>
    </font>
    <font>
      <b/>
      <sz val="13"/>
      <name val="Times New Roman"/>
      <family val="1"/>
      <charset val="204"/>
    </font>
    <font>
      <i/>
      <sz val="13"/>
      <color theme="4" tint="-0.249977111117893"/>
      <name val="Times New Roman"/>
      <family val="1"/>
      <charset val="204"/>
    </font>
    <font>
      <sz val="13"/>
      <color rgb="FF0070C0"/>
      <name val="Times New Roman"/>
      <family val="1"/>
      <charset val="204"/>
    </font>
    <font>
      <i/>
      <sz val="13"/>
      <color rgb="FF0070C0"/>
      <name val="Times New Roman"/>
      <family val="1"/>
      <charset val="204"/>
    </font>
    <font>
      <b/>
      <sz val="13"/>
      <color theme="4" tint="-0.249977111117893"/>
      <name val="Times New Roman"/>
      <family val="1"/>
      <charset val="204"/>
    </font>
    <font>
      <i/>
      <sz val="13"/>
      <name val="Times New Roman"/>
      <family val="1"/>
      <charset val="204"/>
    </font>
    <font>
      <sz val="13"/>
      <color theme="4" tint="-0.249977111117893"/>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3"/>
    <xf numFmtId="164" fontId="8" fillId="0" borderId="0" applyFont="0" applyFill="0" applyBorder="0" applyAlignment="0" applyProtection="0"/>
  </cellStyleXfs>
  <cellXfs count="98">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center" vertical="center" wrapText="1"/>
    </xf>
    <xf numFmtId="0" fontId="12" fillId="0" borderId="4" xfId="0" applyFont="1" applyBorder="1" applyAlignment="1">
      <alignment horizontal="center" vertical="center" wrapText="1"/>
    </xf>
    <xf numFmtId="0" fontId="2" fillId="0" borderId="4" xfId="0" applyFont="1" applyBorder="1" applyAlignment="1">
      <alignment horizontal="center" vertical="center" wrapText="1"/>
    </xf>
    <xf numFmtId="0" fontId="13" fillId="0" borderId="0" xfId="0" applyFont="1" applyAlignment="1">
      <alignment horizontal="left" vertical="center" wrapText="1"/>
    </xf>
    <xf numFmtId="0" fontId="7" fillId="0" borderId="4" xfId="0" applyFont="1" applyBorder="1" applyAlignment="1">
      <alignment vertical="center" wrapText="1"/>
    </xf>
    <xf numFmtId="0" fontId="4" fillId="0" borderId="0" xfId="0" applyFont="1" applyAlignment="1">
      <alignment horizontal="left" vertical="center" wrapText="1"/>
    </xf>
    <xf numFmtId="0" fontId="7" fillId="0" borderId="4" xfId="0" applyFont="1" applyBorder="1" applyAlignment="1">
      <alignment horizontal="left" vertical="center" wrapText="1"/>
    </xf>
    <xf numFmtId="0" fontId="7" fillId="0" borderId="4" xfId="0" applyFont="1" applyBorder="1" applyAlignment="1">
      <alignment horizontal="center" vertical="center" wrapText="1"/>
    </xf>
    <xf numFmtId="0" fontId="5"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wrapText="1"/>
    </xf>
    <xf numFmtId="0" fontId="7" fillId="0" borderId="4" xfId="0" applyFont="1" applyBorder="1" applyAlignment="1">
      <alignment horizontal="left" vertical="center" wrapText="1"/>
    </xf>
    <xf numFmtId="0" fontId="5" fillId="0" borderId="4" xfId="0" applyFont="1" applyBorder="1" applyAlignment="1">
      <alignment horizontal="left" vertical="center" wrapText="1"/>
    </xf>
    <xf numFmtId="49" fontId="9" fillId="0" borderId="0" xfId="0" applyNumberFormat="1" applyFont="1" applyAlignment="1">
      <alignment horizontal="center" vertical="center" wrapText="1"/>
    </xf>
    <xf numFmtId="0" fontId="5" fillId="0" borderId="4" xfId="0" applyFont="1" applyBorder="1" applyAlignment="1">
      <alignment horizontal="left" wrapText="1"/>
    </xf>
    <xf numFmtId="0" fontId="5" fillId="0" borderId="4" xfId="0" applyFont="1" applyBorder="1" applyAlignment="1">
      <alignment horizontal="left" vertical="top" wrapText="1"/>
    </xf>
    <xf numFmtId="0" fontId="5" fillId="0" borderId="4" xfId="0" applyFont="1" applyBorder="1" applyAlignment="1">
      <alignment wrapText="1"/>
    </xf>
    <xf numFmtId="0" fontId="5" fillId="0" borderId="4" xfId="0" applyFont="1" applyBorder="1" applyAlignment="1">
      <alignment vertical="top" wrapText="1"/>
    </xf>
    <xf numFmtId="0" fontId="13" fillId="0" borderId="4" xfId="0" applyFont="1" applyBorder="1" applyAlignment="1">
      <alignment horizontal="left" vertical="center" wrapText="1"/>
    </xf>
    <xf numFmtId="0" fontId="14" fillId="0" borderId="4" xfId="0" applyFont="1" applyBorder="1" applyAlignment="1">
      <alignment horizontal="left" vertical="center" wrapText="1"/>
    </xf>
    <xf numFmtId="0" fontId="7" fillId="0" borderId="4" xfId="0" applyFont="1" applyBorder="1" applyAlignment="1">
      <alignment horizontal="left" vertical="center" wrapText="1"/>
    </xf>
    <xf numFmtId="0" fontId="7" fillId="0" borderId="4" xfId="0" applyFont="1" applyBorder="1" applyAlignment="1">
      <alignment horizontal="center" vertical="center" wrapText="1"/>
    </xf>
    <xf numFmtId="0" fontId="5" fillId="0" borderId="4" xfId="0" applyFont="1" applyBorder="1" applyAlignment="1">
      <alignment horizontal="left" vertical="center" wrapText="1"/>
    </xf>
    <xf numFmtId="0" fontId="7" fillId="0" borderId="4" xfId="0" applyFont="1" applyBorder="1" applyAlignment="1">
      <alignment horizontal="left" vertical="center" wrapText="1"/>
    </xf>
    <xf numFmtId="0" fontId="7" fillId="0" borderId="4" xfId="0" applyFont="1" applyBorder="1" applyAlignment="1">
      <alignment horizontal="center" vertical="center" wrapText="1"/>
    </xf>
    <xf numFmtId="0" fontId="5" fillId="0" borderId="4" xfId="0" applyFont="1" applyBorder="1" applyAlignment="1">
      <alignment horizontal="left" vertical="center" wrapText="1"/>
    </xf>
    <xf numFmtId="2" fontId="7" fillId="0" borderId="4" xfId="0" applyNumberFormat="1" applyFont="1" applyBorder="1" applyAlignment="1">
      <alignment horizontal="center" vertical="center" wrapText="1"/>
    </xf>
    <xf numFmtId="165" fontId="7" fillId="0" borderId="4" xfId="0" applyNumberFormat="1" applyFont="1" applyBorder="1" applyAlignment="1">
      <alignment horizontal="center" vertical="center" wrapText="1"/>
    </xf>
    <xf numFmtId="0" fontId="5" fillId="0" borderId="3" xfId="0" applyFont="1" applyBorder="1" applyAlignment="1">
      <alignment horizontal="left" vertical="center" wrapText="1"/>
    </xf>
    <xf numFmtId="167" fontId="7" fillId="0" borderId="4" xfId="0" applyNumberFormat="1" applyFont="1" applyBorder="1" applyAlignment="1">
      <alignment horizontal="center" vertical="center" wrapText="1"/>
    </xf>
    <xf numFmtId="0" fontId="4" fillId="0" borderId="5" xfId="0" applyFont="1" applyBorder="1" applyAlignment="1">
      <alignment horizontal="left" vertical="center" wrapText="1"/>
    </xf>
    <xf numFmtId="0" fontId="6" fillId="0" borderId="0" xfId="0" applyFont="1" applyAlignment="1">
      <alignment horizontal="left" vertical="center" wrapText="1"/>
    </xf>
    <xf numFmtId="0" fontId="15" fillId="0" borderId="0" xfId="0" applyFont="1" applyAlignment="1">
      <alignment horizontal="center" vertical="center" wrapText="1"/>
    </xf>
    <xf numFmtId="0" fontId="9" fillId="0" borderId="5" xfId="0" applyFont="1" applyBorder="1" applyAlignment="1">
      <alignment horizontal="center" vertical="center" wrapText="1"/>
    </xf>
    <xf numFmtId="167" fontId="17" fillId="0" borderId="4" xfId="0" applyNumberFormat="1" applyFont="1" applyBorder="1" applyAlignment="1">
      <alignment horizontal="center" vertical="center" wrapText="1"/>
    </xf>
    <xf numFmtId="167" fontId="18" fillId="0" borderId="4" xfId="0" applyNumberFormat="1" applyFont="1" applyBorder="1" applyAlignment="1">
      <alignment horizontal="center" vertical="center" wrapText="1"/>
    </xf>
    <xf numFmtId="167" fontId="4" fillId="0" borderId="4" xfId="0" applyNumberFormat="1" applyFont="1" applyBorder="1" applyAlignment="1">
      <alignment horizontal="left" vertical="center" wrapText="1"/>
    </xf>
    <xf numFmtId="167" fontId="4" fillId="0" borderId="4" xfId="2" applyNumberFormat="1" applyFont="1" applyBorder="1" applyAlignment="1">
      <alignment horizontal="center" vertical="center" wrapText="1"/>
    </xf>
    <xf numFmtId="166" fontId="4" fillId="0" borderId="4" xfId="2" applyNumberFormat="1" applyFont="1" applyBorder="1" applyAlignment="1">
      <alignment horizontal="center" vertical="center" wrapText="1"/>
    </xf>
    <xf numFmtId="0" fontId="7" fillId="0" borderId="4" xfId="0" applyFont="1" applyBorder="1" applyAlignment="1">
      <alignment horizontal="center" vertical="center" wrapText="1"/>
    </xf>
    <xf numFmtId="0" fontId="5" fillId="0" borderId="4" xfId="0" applyFont="1" applyBorder="1" applyAlignment="1">
      <alignment horizontal="left" vertical="center" wrapText="1"/>
    </xf>
    <xf numFmtId="0" fontId="7" fillId="0" borderId="4" xfId="0" applyFont="1" applyBorder="1" applyAlignment="1">
      <alignment horizontal="left" vertical="center" wrapText="1"/>
    </xf>
    <xf numFmtId="0" fontId="7" fillId="0" borderId="4" xfId="0" applyFont="1" applyBorder="1" applyAlignment="1">
      <alignment horizontal="center" vertical="center" wrapText="1"/>
    </xf>
    <xf numFmtId="167" fontId="18" fillId="0" borderId="4" xfId="0" applyNumberFormat="1" applyFont="1" applyFill="1" applyBorder="1" applyAlignment="1">
      <alignment horizontal="center" vertical="center" wrapText="1"/>
    </xf>
    <xf numFmtId="0" fontId="22" fillId="0" borderId="0" xfId="0" applyFont="1" applyAlignment="1">
      <alignment horizontal="left" vertical="center" wrapText="1"/>
    </xf>
    <xf numFmtId="0" fontId="4" fillId="0" borderId="4" xfId="0" applyFont="1" applyBorder="1" applyAlignment="1">
      <alignment horizontal="center" vertical="center" wrapText="1"/>
    </xf>
    <xf numFmtId="0" fontId="4"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166" fontId="4" fillId="0" borderId="8" xfId="2" applyNumberFormat="1" applyFont="1" applyBorder="1" applyAlignment="1">
      <alignment horizontal="center"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0" fillId="0" borderId="4" xfId="0" applyFont="1" applyBorder="1" applyAlignment="1">
      <alignment vertical="center" wrapText="1"/>
    </xf>
    <xf numFmtId="165" fontId="4" fillId="0" borderId="4" xfId="0" applyNumberFormat="1" applyFont="1" applyBorder="1" applyAlignment="1">
      <alignment horizontal="center" vertical="center" wrapText="1"/>
    </xf>
    <xf numFmtId="167" fontId="4" fillId="0" borderId="4" xfId="0" applyNumberFormat="1" applyFont="1" applyBorder="1" applyAlignment="1">
      <alignment horizontal="center" vertical="center" wrapText="1"/>
    </xf>
    <xf numFmtId="165" fontId="4" fillId="0" borderId="4" xfId="0" applyNumberFormat="1" applyFont="1" applyFill="1" applyBorder="1" applyAlignment="1">
      <alignment horizontal="center" vertical="center" wrapText="1"/>
    </xf>
    <xf numFmtId="0" fontId="10" fillId="0" borderId="4" xfId="0" applyFont="1" applyBorder="1" applyAlignment="1">
      <alignment horizontal="center" vertical="center" wrapText="1"/>
    </xf>
    <xf numFmtId="165" fontId="10" fillId="0" borderId="4" xfId="0" applyNumberFormat="1" applyFont="1" applyBorder="1" applyAlignment="1">
      <alignment horizontal="center" vertical="center" wrapText="1"/>
    </xf>
    <xf numFmtId="165" fontId="21" fillId="0" borderId="4" xfId="0" applyNumberFormat="1" applyFont="1" applyBorder="1" applyAlignment="1">
      <alignment horizontal="center" vertical="center" wrapText="1"/>
    </xf>
    <xf numFmtId="0" fontId="23" fillId="0" borderId="0" xfId="0" applyFont="1" applyAlignment="1">
      <alignment horizontal="left" vertical="center" wrapText="1"/>
    </xf>
    <xf numFmtId="0" fontId="7" fillId="0" borderId="5" xfId="0" applyFont="1" applyBorder="1" applyAlignment="1">
      <alignment horizontal="left" vertical="center" wrapText="1"/>
    </xf>
    <xf numFmtId="0" fontId="23" fillId="0" borderId="2" xfId="0" applyFont="1" applyBorder="1" applyAlignment="1">
      <alignment horizontal="left" vertical="center" wrapText="1"/>
    </xf>
    <xf numFmtId="0" fontId="4" fillId="0" borderId="0" xfId="0" applyFont="1" applyAlignment="1">
      <alignment horizontal="left" wrapText="1"/>
    </xf>
    <xf numFmtId="0" fontId="13" fillId="0" borderId="4" xfId="0" applyFont="1" applyBorder="1" applyAlignment="1">
      <alignment horizontal="left" vertical="center" wrapText="1"/>
    </xf>
    <xf numFmtId="0" fontId="28" fillId="0" borderId="4" xfId="0" applyFont="1" applyBorder="1" applyAlignment="1">
      <alignment horizontal="left" vertical="center" wrapText="1"/>
    </xf>
    <xf numFmtId="0" fontId="30" fillId="0" borderId="4" xfId="0" applyFont="1" applyBorder="1" applyAlignment="1">
      <alignment horizontal="left" vertical="center" wrapText="1"/>
    </xf>
    <xf numFmtId="0" fontId="14" fillId="0" borderId="4" xfId="0" applyFont="1" applyBorder="1" applyAlignment="1">
      <alignment horizontal="center" vertical="center" wrapText="1"/>
    </xf>
    <xf numFmtId="0" fontId="25" fillId="2" borderId="4" xfId="0" applyFont="1" applyFill="1" applyBorder="1" applyAlignment="1">
      <alignment horizontal="left" vertical="center" wrapText="1"/>
    </xf>
    <xf numFmtId="0" fontId="7" fillId="0" borderId="4" xfId="0" applyFont="1" applyBorder="1" applyAlignment="1">
      <alignment horizontal="left" vertical="center" wrapText="1"/>
    </xf>
    <xf numFmtId="0" fontId="23" fillId="0" borderId="3" xfId="0" applyFont="1" applyBorder="1" applyAlignment="1">
      <alignment horizontal="left" vertical="center" wrapText="1"/>
    </xf>
    <xf numFmtId="0" fontId="29" fillId="0" borderId="2" xfId="0" applyFont="1" applyBorder="1" applyAlignment="1">
      <alignment horizontal="left" vertical="center" wrapText="1"/>
    </xf>
    <xf numFmtId="0" fontId="13" fillId="0" borderId="4" xfId="0" applyFont="1" applyBorder="1" applyAlignment="1">
      <alignment horizontal="center" vertical="center" wrapText="1"/>
    </xf>
    <xf numFmtId="0" fontId="27" fillId="0" borderId="4" xfId="0" applyFont="1" applyBorder="1" applyAlignment="1">
      <alignment horizontal="left" vertical="center" wrapText="1"/>
    </xf>
    <xf numFmtId="0" fontId="4" fillId="0" borderId="4" xfId="0" applyFont="1" applyBorder="1" applyAlignment="1">
      <alignment horizontal="left" vertical="center" wrapText="1"/>
    </xf>
    <xf numFmtId="0" fontId="5" fillId="0" borderId="4" xfId="0" applyFont="1" applyBorder="1" applyAlignment="1">
      <alignment horizontal="left" vertical="center" wrapText="1"/>
    </xf>
    <xf numFmtId="0" fontId="29" fillId="0" borderId="4" xfId="0" applyFont="1" applyFill="1" applyBorder="1" applyAlignment="1">
      <alignment horizontal="left" vertical="center" wrapText="1"/>
    </xf>
    <xf numFmtId="0" fontId="7" fillId="0" borderId="4" xfId="0" applyFont="1" applyBorder="1" applyAlignment="1">
      <alignment horizontal="center" vertical="center" wrapText="1"/>
    </xf>
    <xf numFmtId="0" fontId="29" fillId="0" borderId="4" xfId="0" applyFont="1" applyBorder="1" applyAlignment="1">
      <alignment horizontal="left" vertical="center" wrapText="1"/>
    </xf>
    <xf numFmtId="0" fontId="5" fillId="0" borderId="4" xfId="0" applyFont="1" applyBorder="1" applyAlignment="1">
      <alignment horizontal="center" vertical="center" wrapText="1"/>
    </xf>
    <xf numFmtId="0" fontId="14" fillId="0" borderId="4" xfId="0" applyFont="1" applyBorder="1" applyAlignment="1">
      <alignment horizontal="left" vertical="center" wrapText="1"/>
    </xf>
    <xf numFmtId="0" fontId="10" fillId="0" borderId="4" xfId="0" applyFont="1" applyBorder="1" applyAlignment="1">
      <alignment horizontal="left" vertical="center" wrapText="1"/>
    </xf>
    <xf numFmtId="0" fontId="23" fillId="0" borderId="4" xfId="0" applyFont="1" applyBorder="1" applyAlignment="1">
      <alignment horizontal="left" vertical="center" wrapText="1"/>
    </xf>
    <xf numFmtId="0" fontId="23" fillId="0" borderId="1" xfId="0" applyFont="1" applyBorder="1" applyAlignment="1">
      <alignment horizontal="left" vertical="center" wrapText="1"/>
    </xf>
    <xf numFmtId="0" fontId="4"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6" fillId="0" borderId="3" xfId="0" applyFont="1" applyBorder="1" applyAlignment="1">
      <alignment horizontal="center" vertical="center" wrapText="1"/>
    </xf>
    <xf numFmtId="0" fontId="9" fillId="0" borderId="5" xfId="0" applyFont="1" applyBorder="1" applyAlignment="1">
      <alignment horizontal="center" vertical="center" wrapText="1"/>
    </xf>
    <xf numFmtId="0" fontId="19" fillId="0" borderId="0" xfId="0" applyFont="1" applyAlignment="1">
      <alignment horizontal="left" vertical="center" wrapText="1"/>
    </xf>
    <xf numFmtId="0" fontId="9" fillId="0" borderId="0" xfId="0" applyFont="1" applyAlignment="1">
      <alignment horizontal="left" vertical="center" wrapText="1"/>
    </xf>
    <xf numFmtId="0" fontId="7" fillId="0" borderId="3" xfId="0" applyFont="1" applyBorder="1" applyAlignment="1">
      <alignment horizontal="center" vertical="center" wrapText="1"/>
    </xf>
    <xf numFmtId="0" fontId="16" fillId="0" borderId="0" xfId="0" applyFont="1" applyAlignment="1">
      <alignment horizontal="center" vertical="center" wrapText="1"/>
    </xf>
  </cellXfs>
  <cellStyles count="3">
    <cellStyle name="Звичайний 2" xfId="1"/>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7"/>
  <sheetViews>
    <sheetView tabSelected="1" topLeftCell="A163" zoomScale="110" zoomScaleNormal="110" zoomScaleSheetLayoutView="85" workbookViewId="0">
      <selection activeCell="L167" sqref="L167"/>
    </sheetView>
  </sheetViews>
  <sheetFormatPr defaultColWidth="34" defaultRowHeight="12.75" x14ac:dyDescent="0.2"/>
  <cols>
    <col min="1" max="1" width="5.5703125" style="2" customWidth="1"/>
    <col min="2" max="2" width="35.28515625" style="2" customWidth="1"/>
    <col min="3" max="3" width="10.7109375" style="2" customWidth="1"/>
    <col min="4" max="4" width="9.42578125" style="2" customWidth="1"/>
    <col min="5" max="5" width="11" style="2" customWidth="1"/>
    <col min="6" max="6" width="9.42578125" style="2" customWidth="1"/>
    <col min="7" max="7" width="9.28515625" style="2" customWidth="1"/>
    <col min="8" max="10" width="9.42578125" style="2" customWidth="1"/>
    <col min="11" max="11" width="9.28515625" style="2" customWidth="1"/>
    <col min="12" max="16384" width="34" style="2"/>
  </cols>
  <sheetData>
    <row r="1" spans="1:11" x14ac:dyDescent="0.2">
      <c r="H1" s="96" t="s">
        <v>54</v>
      </c>
      <c r="I1" s="96"/>
      <c r="J1" s="96"/>
      <c r="K1" s="96"/>
    </row>
    <row r="2" spans="1:11" ht="29.45" customHeight="1" x14ac:dyDescent="0.2">
      <c r="H2" s="92" t="s">
        <v>55</v>
      </c>
      <c r="I2" s="92"/>
      <c r="J2" s="92"/>
      <c r="K2" s="92"/>
    </row>
    <row r="3" spans="1:11" ht="37.5" customHeight="1" x14ac:dyDescent="0.2">
      <c r="A3" s="97" t="s">
        <v>156</v>
      </c>
      <c r="B3" s="97"/>
      <c r="C3" s="97"/>
      <c r="D3" s="97"/>
      <c r="E3" s="97"/>
      <c r="F3" s="97"/>
      <c r="G3" s="97"/>
      <c r="H3" s="97"/>
      <c r="I3" s="97"/>
      <c r="J3" s="97"/>
      <c r="K3" s="97"/>
    </row>
    <row r="4" spans="1:11" ht="17.45" customHeight="1" x14ac:dyDescent="0.2">
      <c r="A4" s="14" t="s">
        <v>56</v>
      </c>
      <c r="B4" s="38">
        <v>1000000</v>
      </c>
      <c r="C4" s="15"/>
      <c r="D4" s="93" t="s">
        <v>116</v>
      </c>
      <c r="E4" s="93"/>
      <c r="F4" s="93"/>
      <c r="G4" s="93"/>
      <c r="H4" s="93"/>
      <c r="I4" s="93"/>
      <c r="J4" s="93"/>
      <c r="K4" s="93"/>
    </row>
    <row r="5" spans="1:11" s="36" customFormat="1" ht="18" customHeight="1" x14ac:dyDescent="0.2">
      <c r="A5" s="5"/>
      <c r="B5" s="5" t="s">
        <v>57</v>
      </c>
      <c r="C5" s="5"/>
      <c r="D5" s="92" t="s">
        <v>58</v>
      </c>
      <c r="E5" s="92"/>
      <c r="F5" s="92"/>
      <c r="G5" s="92"/>
      <c r="H5" s="92"/>
      <c r="I5" s="92"/>
      <c r="J5" s="92"/>
      <c r="K5" s="92"/>
    </row>
    <row r="6" spans="1:11" ht="17.45" customHeight="1" x14ac:dyDescent="0.2">
      <c r="A6" s="14" t="s">
        <v>59</v>
      </c>
      <c r="B6" s="38">
        <v>1010000</v>
      </c>
      <c r="C6" s="15"/>
      <c r="D6" s="93" t="s">
        <v>116</v>
      </c>
      <c r="E6" s="93"/>
      <c r="F6" s="93"/>
      <c r="G6" s="93"/>
      <c r="H6" s="93"/>
      <c r="I6" s="93"/>
      <c r="J6" s="93"/>
      <c r="K6" s="93"/>
    </row>
    <row r="7" spans="1:11" s="36" customFormat="1" ht="18" customHeight="1" x14ac:dyDescent="0.2">
      <c r="B7" s="5" t="s">
        <v>57</v>
      </c>
      <c r="D7" s="92" t="s">
        <v>60</v>
      </c>
      <c r="E7" s="92"/>
      <c r="F7" s="92"/>
      <c r="G7" s="92"/>
      <c r="H7" s="92"/>
      <c r="I7" s="92"/>
      <c r="J7" s="92"/>
      <c r="K7" s="92"/>
    </row>
    <row r="8" spans="1:11" s="14" customFormat="1" ht="21" customHeight="1" x14ac:dyDescent="0.2">
      <c r="A8" s="14" t="s">
        <v>61</v>
      </c>
      <c r="B8" s="38">
        <v>1014030</v>
      </c>
      <c r="C8" s="18" t="s">
        <v>120</v>
      </c>
      <c r="D8" s="93" t="s">
        <v>118</v>
      </c>
      <c r="E8" s="93"/>
      <c r="F8" s="93"/>
      <c r="G8" s="93"/>
      <c r="H8" s="93"/>
      <c r="I8" s="93"/>
      <c r="J8" s="93"/>
      <c r="K8" s="93"/>
    </row>
    <row r="9" spans="1:11" s="5" customFormat="1" ht="11.25" x14ac:dyDescent="0.2">
      <c r="A9" s="37"/>
      <c r="B9" s="5" t="s">
        <v>57</v>
      </c>
      <c r="C9" s="5" t="s">
        <v>62</v>
      </c>
    </row>
    <row r="10" spans="1:11" s="1" customFormat="1" ht="54" customHeight="1" x14ac:dyDescent="0.2">
      <c r="A10" s="14" t="s">
        <v>63</v>
      </c>
      <c r="B10" s="14" t="s">
        <v>64</v>
      </c>
      <c r="C10" s="94" t="s">
        <v>119</v>
      </c>
      <c r="D10" s="94"/>
      <c r="E10" s="94"/>
      <c r="F10" s="94"/>
      <c r="G10" s="94"/>
      <c r="H10" s="94"/>
      <c r="I10" s="94"/>
      <c r="J10" s="94"/>
      <c r="K10" s="94"/>
    </row>
    <row r="11" spans="1:11" s="1" customFormat="1" ht="16.899999999999999" customHeight="1" x14ac:dyDescent="0.2">
      <c r="A11" s="14" t="s">
        <v>65</v>
      </c>
      <c r="B11" s="95" t="s">
        <v>66</v>
      </c>
      <c r="C11" s="95"/>
      <c r="D11" s="95"/>
      <c r="E11" s="95"/>
      <c r="F11" s="95"/>
      <c r="G11" s="95"/>
      <c r="H11" s="95"/>
      <c r="I11" s="95"/>
      <c r="J11" s="95"/>
      <c r="K11" s="95"/>
    </row>
    <row r="12" spans="1:11" ht="18" customHeight="1" x14ac:dyDescent="0.2">
      <c r="A12" s="87" t="s">
        <v>139</v>
      </c>
      <c r="B12" s="88"/>
      <c r="C12" s="88"/>
      <c r="D12" s="88"/>
      <c r="E12" s="88"/>
      <c r="F12" s="88"/>
      <c r="G12" s="88"/>
      <c r="H12" s="88"/>
      <c r="I12" s="88"/>
      <c r="J12" s="88"/>
      <c r="K12" s="88"/>
    </row>
    <row r="13" spans="1:11" ht="16.899999999999999" customHeight="1" x14ac:dyDescent="0.2">
      <c r="A13" s="72" t="s">
        <v>0</v>
      </c>
      <c r="B13" s="72" t="s">
        <v>1</v>
      </c>
      <c r="C13" s="80" t="s">
        <v>2</v>
      </c>
      <c r="D13" s="80"/>
      <c r="E13" s="80"/>
      <c r="F13" s="80" t="s">
        <v>3</v>
      </c>
      <c r="G13" s="80"/>
      <c r="H13" s="80"/>
      <c r="I13" s="80" t="s">
        <v>4</v>
      </c>
      <c r="J13" s="80"/>
      <c r="K13" s="80"/>
    </row>
    <row r="14" spans="1:11" ht="22.5" x14ac:dyDescent="0.2">
      <c r="A14" s="72"/>
      <c r="B14" s="72"/>
      <c r="C14" s="4" t="s">
        <v>67</v>
      </c>
      <c r="D14" s="4" t="s">
        <v>68</v>
      </c>
      <c r="E14" s="4" t="s">
        <v>69</v>
      </c>
      <c r="F14" s="4" t="s">
        <v>67</v>
      </c>
      <c r="G14" s="4" t="s">
        <v>70</v>
      </c>
      <c r="H14" s="4" t="s">
        <v>69</v>
      </c>
      <c r="I14" s="4" t="s">
        <v>71</v>
      </c>
      <c r="J14" s="4" t="s">
        <v>72</v>
      </c>
      <c r="K14" s="4" t="s">
        <v>69</v>
      </c>
    </row>
    <row r="15" spans="1:11" s="5" customFormat="1" ht="11.25" x14ac:dyDescent="0.2">
      <c r="A15" s="4"/>
      <c r="B15" s="4"/>
      <c r="C15" s="4" t="s">
        <v>73</v>
      </c>
      <c r="D15" s="4" t="s">
        <v>74</v>
      </c>
      <c r="E15" s="4" t="s">
        <v>75</v>
      </c>
      <c r="F15" s="4" t="s">
        <v>76</v>
      </c>
      <c r="G15" s="4" t="s">
        <v>77</v>
      </c>
      <c r="H15" s="4" t="s">
        <v>78</v>
      </c>
      <c r="I15" s="4" t="s">
        <v>79</v>
      </c>
      <c r="J15" s="4" t="s">
        <v>80</v>
      </c>
      <c r="K15" s="4" t="s">
        <v>81</v>
      </c>
    </row>
    <row r="16" spans="1:11" s="3" customFormat="1" ht="15.75" x14ac:dyDescent="0.2">
      <c r="A16" s="12" t="s">
        <v>5</v>
      </c>
      <c r="B16" s="13" t="s">
        <v>110</v>
      </c>
      <c r="C16" s="39">
        <f>SUM(C19:C22)</f>
        <v>3588.55</v>
      </c>
      <c r="D16" s="39">
        <f>SUM(D19:D22)</f>
        <v>51</v>
      </c>
      <c r="E16" s="39">
        <f>C16+D16</f>
        <v>3639.55</v>
      </c>
      <c r="F16" s="39">
        <f>SUM(F19:F22)</f>
        <v>3569.9560000000001</v>
      </c>
      <c r="G16" s="39">
        <f>SUM(G19:G22)</f>
        <v>61.742000000000004</v>
      </c>
      <c r="H16" s="39">
        <f>F16+G16</f>
        <v>3631.6980000000003</v>
      </c>
      <c r="I16" s="39">
        <f>F16-C16</f>
        <v>-18.594000000000051</v>
      </c>
      <c r="J16" s="39">
        <f>G16-D16</f>
        <v>10.742000000000004</v>
      </c>
      <c r="K16" s="39">
        <f>I16+J16</f>
        <v>-7.8520000000000465</v>
      </c>
    </row>
    <row r="17" spans="1:11" ht="99" customHeight="1" x14ac:dyDescent="0.2">
      <c r="A17" s="86" t="s">
        <v>170</v>
      </c>
      <c r="B17" s="86"/>
      <c r="C17" s="86"/>
      <c r="D17" s="86"/>
      <c r="E17" s="86"/>
      <c r="F17" s="86"/>
      <c r="G17" s="86"/>
      <c r="H17" s="86"/>
      <c r="I17" s="86"/>
      <c r="J17" s="86"/>
      <c r="K17" s="86"/>
    </row>
    <row r="18" spans="1:11" ht="15.75" x14ac:dyDescent="0.2">
      <c r="A18" s="11"/>
      <c r="B18" s="11" t="s">
        <v>6</v>
      </c>
      <c r="C18" s="11"/>
      <c r="D18" s="11"/>
      <c r="E18" s="6"/>
      <c r="F18" s="11"/>
      <c r="G18" s="11"/>
      <c r="H18" s="6"/>
      <c r="I18" s="6"/>
      <c r="J18" s="6"/>
      <c r="K18" s="6"/>
    </row>
    <row r="19" spans="1:11" ht="15.75" x14ac:dyDescent="0.2">
      <c r="A19" s="12">
        <v>1</v>
      </c>
      <c r="B19" s="17" t="s">
        <v>150</v>
      </c>
      <c r="C19" s="39">
        <v>3588.55</v>
      </c>
      <c r="D19" s="39">
        <v>16</v>
      </c>
      <c r="E19" s="39">
        <f t="shared" ref="E19:E22" si="0">C19+D19</f>
        <v>3604.55</v>
      </c>
      <c r="F19" s="39">
        <v>3569.9560000000001</v>
      </c>
      <c r="G19" s="39">
        <v>26.934000000000001</v>
      </c>
      <c r="H19" s="39">
        <f>F19+G19</f>
        <v>3596.8900000000003</v>
      </c>
      <c r="I19" s="39">
        <f t="shared" ref="I19:I22" si="1">F19-C19</f>
        <v>-18.594000000000051</v>
      </c>
      <c r="J19" s="39">
        <f t="shared" ref="J19:J22" si="2">G19-D19</f>
        <v>10.934000000000001</v>
      </c>
      <c r="K19" s="39">
        <f t="shared" ref="K19:K22" si="3">I19+J19</f>
        <v>-7.6600000000000499</v>
      </c>
    </row>
    <row r="20" spans="1:11" ht="30" x14ac:dyDescent="0.2">
      <c r="A20" s="44">
        <v>2</v>
      </c>
      <c r="B20" s="45" t="s">
        <v>157</v>
      </c>
      <c r="C20" s="39">
        <v>0</v>
      </c>
      <c r="D20" s="39">
        <v>35</v>
      </c>
      <c r="E20" s="39">
        <f t="shared" si="0"/>
        <v>35</v>
      </c>
      <c r="F20" s="39">
        <v>0</v>
      </c>
      <c r="G20" s="39">
        <v>34.808</v>
      </c>
      <c r="H20" s="39">
        <f>F20+G20</f>
        <v>34.808</v>
      </c>
      <c r="I20" s="39">
        <f t="shared" ref="I20" si="4">F20-C20</f>
        <v>0</v>
      </c>
      <c r="J20" s="39">
        <f t="shared" ref="J20" si="5">G20-D20</f>
        <v>-0.19200000000000017</v>
      </c>
      <c r="K20" s="39">
        <f t="shared" ref="K20" si="6">I20+J20</f>
        <v>-0.19200000000000017</v>
      </c>
    </row>
    <row r="21" spans="1:11" ht="30" hidden="1" x14ac:dyDescent="0.2">
      <c r="A21" s="29"/>
      <c r="B21" s="30" t="s">
        <v>140</v>
      </c>
      <c r="C21" s="39"/>
      <c r="D21" s="39"/>
      <c r="E21" s="39">
        <f t="shared" si="0"/>
        <v>0</v>
      </c>
      <c r="F21" s="39"/>
      <c r="G21" s="39"/>
      <c r="H21" s="39">
        <f>F21+G21</f>
        <v>0</v>
      </c>
      <c r="I21" s="39">
        <f t="shared" si="1"/>
        <v>0</v>
      </c>
      <c r="J21" s="39">
        <f t="shared" si="2"/>
        <v>0</v>
      </c>
      <c r="K21" s="39">
        <f t="shared" si="3"/>
        <v>0</v>
      </c>
    </row>
    <row r="22" spans="1:11" ht="30.75" hidden="1" customHeight="1" x14ac:dyDescent="0.2">
      <c r="A22" s="29"/>
      <c r="B22" s="30" t="s">
        <v>155</v>
      </c>
      <c r="C22" s="39"/>
      <c r="D22" s="39"/>
      <c r="E22" s="39">
        <f t="shared" si="0"/>
        <v>0</v>
      </c>
      <c r="F22" s="39"/>
      <c r="G22" s="39"/>
      <c r="H22" s="39">
        <f>F22+G22</f>
        <v>0</v>
      </c>
      <c r="I22" s="39">
        <f t="shared" si="1"/>
        <v>0</v>
      </c>
      <c r="J22" s="39">
        <f t="shared" si="2"/>
        <v>0</v>
      </c>
      <c r="K22" s="39">
        <f t="shared" si="3"/>
        <v>0</v>
      </c>
    </row>
    <row r="23" spans="1:11" ht="21.6" customHeight="1" x14ac:dyDescent="0.2">
      <c r="A23" s="87" t="s">
        <v>154</v>
      </c>
      <c r="B23" s="88"/>
      <c r="C23" s="88"/>
      <c r="D23" s="88"/>
      <c r="E23" s="88"/>
      <c r="F23" s="88"/>
      <c r="G23" s="88"/>
      <c r="H23" s="88"/>
      <c r="I23" s="88"/>
      <c r="J23" s="88"/>
      <c r="K23" s="88"/>
    </row>
    <row r="24" spans="1:11" ht="36" x14ac:dyDescent="0.2">
      <c r="A24" s="11" t="s">
        <v>7</v>
      </c>
      <c r="B24" s="11" t="s">
        <v>8</v>
      </c>
      <c r="C24" s="7" t="s">
        <v>82</v>
      </c>
      <c r="D24" s="7" t="s">
        <v>83</v>
      </c>
      <c r="E24" s="7" t="s">
        <v>84</v>
      </c>
    </row>
    <row r="25" spans="1:11" ht="15.75" x14ac:dyDescent="0.2">
      <c r="A25" s="11" t="s">
        <v>5</v>
      </c>
      <c r="B25" s="11" t="s">
        <v>10</v>
      </c>
      <c r="C25" s="11" t="s">
        <v>11</v>
      </c>
      <c r="D25" s="40">
        <f>D27+D28</f>
        <v>6.2</v>
      </c>
      <c r="E25" s="11" t="s">
        <v>11</v>
      </c>
    </row>
    <row r="26" spans="1:11" ht="15.75" x14ac:dyDescent="0.2">
      <c r="A26" s="11"/>
      <c r="B26" s="11" t="s">
        <v>12</v>
      </c>
      <c r="C26" s="11"/>
      <c r="D26" s="41"/>
      <c r="E26" s="11"/>
    </row>
    <row r="27" spans="1:11" ht="15.75" x14ac:dyDescent="0.2">
      <c r="A27" s="11" t="s">
        <v>13</v>
      </c>
      <c r="B27" s="11" t="s">
        <v>14</v>
      </c>
      <c r="C27" s="11" t="s">
        <v>11</v>
      </c>
      <c r="D27" s="40">
        <v>6.2</v>
      </c>
      <c r="E27" s="11" t="s">
        <v>11</v>
      </c>
    </row>
    <row r="28" spans="1:11" ht="15.75" x14ac:dyDescent="0.2">
      <c r="A28" s="11" t="s">
        <v>15</v>
      </c>
      <c r="B28" s="11" t="s">
        <v>16</v>
      </c>
      <c r="C28" s="11" t="s">
        <v>11</v>
      </c>
      <c r="D28" s="41"/>
      <c r="E28" s="11" t="s">
        <v>11</v>
      </c>
    </row>
    <row r="29" spans="1:11" ht="61.15" customHeight="1" x14ac:dyDescent="0.2">
      <c r="A29" s="78" t="s">
        <v>168</v>
      </c>
      <c r="B29" s="72"/>
      <c r="C29" s="72"/>
      <c r="D29" s="72"/>
      <c r="E29" s="72"/>
    </row>
    <row r="30" spans="1:11" ht="15.75" x14ac:dyDescent="0.2">
      <c r="A30" s="11" t="s">
        <v>17</v>
      </c>
      <c r="B30" s="11" t="s">
        <v>18</v>
      </c>
      <c r="C30" s="39">
        <f>C32+C35</f>
        <v>51</v>
      </c>
      <c r="D30" s="39">
        <f>D32+D35</f>
        <v>68.3</v>
      </c>
      <c r="E30" s="39">
        <f t="shared" ref="E30" si="7">SUM(E32:E35)</f>
        <v>17.299999999999997</v>
      </c>
    </row>
    <row r="31" spans="1:11" ht="15.75" x14ac:dyDescent="0.2">
      <c r="A31" s="11"/>
      <c r="B31" s="11" t="s">
        <v>12</v>
      </c>
      <c r="C31" s="39"/>
      <c r="D31" s="39"/>
      <c r="E31" s="39"/>
    </row>
    <row r="32" spans="1:11" ht="15.75" x14ac:dyDescent="0.2">
      <c r="A32" s="11" t="s">
        <v>19</v>
      </c>
      <c r="B32" s="11" t="s">
        <v>14</v>
      </c>
      <c r="C32" s="40">
        <v>16</v>
      </c>
      <c r="D32" s="39">
        <f>33.5</f>
        <v>33.5</v>
      </c>
      <c r="E32" s="39">
        <f>D32-C32</f>
        <v>17.5</v>
      </c>
    </row>
    <row r="33" spans="1:11" ht="15.75" x14ac:dyDescent="0.2">
      <c r="A33" s="11" t="s">
        <v>20</v>
      </c>
      <c r="B33" s="11" t="s">
        <v>21</v>
      </c>
      <c r="C33" s="39"/>
      <c r="D33" s="39"/>
      <c r="E33" s="39">
        <f t="shared" ref="E33:E35" si="8">D33-C33</f>
        <v>0</v>
      </c>
    </row>
    <row r="34" spans="1:11" ht="15.75" x14ac:dyDescent="0.2">
      <c r="A34" s="11" t="s">
        <v>22</v>
      </c>
      <c r="B34" s="11" t="s">
        <v>23</v>
      </c>
      <c r="C34" s="39"/>
      <c r="D34" s="39"/>
      <c r="E34" s="39">
        <f t="shared" si="8"/>
        <v>0</v>
      </c>
    </row>
    <row r="35" spans="1:11" ht="15.75" x14ac:dyDescent="0.2">
      <c r="A35" s="11" t="s">
        <v>24</v>
      </c>
      <c r="B35" s="11" t="s">
        <v>25</v>
      </c>
      <c r="C35" s="39">
        <v>35</v>
      </c>
      <c r="D35" s="39">
        <v>34.799999999999997</v>
      </c>
      <c r="E35" s="39">
        <f t="shared" si="8"/>
        <v>-0.20000000000000284</v>
      </c>
    </row>
    <row r="36" spans="1:11" ht="45" customHeight="1" x14ac:dyDescent="0.2">
      <c r="A36" s="85" t="s">
        <v>171</v>
      </c>
      <c r="B36" s="85"/>
      <c r="C36" s="85"/>
      <c r="D36" s="85"/>
      <c r="E36" s="85"/>
    </row>
    <row r="37" spans="1:11" ht="15.75" x14ac:dyDescent="0.2">
      <c r="A37" s="11" t="s">
        <v>26</v>
      </c>
      <c r="B37" s="11" t="s">
        <v>27</v>
      </c>
      <c r="C37" s="11" t="s">
        <v>11</v>
      </c>
      <c r="D37" s="39">
        <f>D39+D40</f>
        <v>12.8</v>
      </c>
      <c r="E37" s="16" t="s">
        <v>11</v>
      </c>
    </row>
    <row r="38" spans="1:11" ht="15.75" x14ac:dyDescent="0.2">
      <c r="A38" s="11"/>
      <c r="B38" s="11" t="s">
        <v>12</v>
      </c>
      <c r="C38" s="11"/>
      <c r="D38" s="40"/>
      <c r="E38" s="16"/>
    </row>
    <row r="39" spans="1:11" ht="15.75" x14ac:dyDescent="0.2">
      <c r="A39" s="11" t="s">
        <v>28</v>
      </c>
      <c r="B39" s="11" t="s">
        <v>14</v>
      </c>
      <c r="C39" s="11" t="s">
        <v>11</v>
      </c>
      <c r="D39" s="40">
        <v>12.8</v>
      </c>
      <c r="E39" s="16" t="s">
        <v>11</v>
      </c>
    </row>
    <row r="40" spans="1:11" ht="15.75" x14ac:dyDescent="0.2">
      <c r="A40" s="11" t="s">
        <v>29</v>
      </c>
      <c r="B40" s="11" t="s">
        <v>25</v>
      </c>
      <c r="C40" s="11" t="s">
        <v>11</v>
      </c>
      <c r="D40" s="48"/>
      <c r="E40" s="16" t="s">
        <v>11</v>
      </c>
    </row>
    <row r="42" spans="1:11" ht="16.149999999999999" customHeight="1" x14ac:dyDescent="0.2">
      <c r="A42" s="87" t="s">
        <v>85</v>
      </c>
      <c r="B42" s="88"/>
      <c r="C42" s="88"/>
      <c r="D42" s="88"/>
      <c r="E42" s="88"/>
      <c r="F42" s="88"/>
      <c r="G42" s="88"/>
      <c r="H42" s="88"/>
      <c r="I42" s="88"/>
      <c r="J42" s="88"/>
      <c r="K42" s="88"/>
    </row>
    <row r="43" spans="1:11" hidden="1" x14ac:dyDescent="0.2"/>
    <row r="44" spans="1:11" x14ac:dyDescent="0.2">
      <c r="A44" s="72" t="s">
        <v>7</v>
      </c>
      <c r="B44" s="72" t="s">
        <v>8</v>
      </c>
      <c r="C44" s="89" t="s">
        <v>30</v>
      </c>
      <c r="D44" s="90"/>
      <c r="E44" s="91"/>
      <c r="F44" s="72" t="s">
        <v>31</v>
      </c>
      <c r="G44" s="72"/>
      <c r="H44" s="72"/>
      <c r="I44" s="72" t="s">
        <v>9</v>
      </c>
      <c r="J44" s="72"/>
      <c r="K44" s="72"/>
    </row>
    <row r="45" spans="1:11" ht="22.9" customHeight="1" x14ac:dyDescent="0.2">
      <c r="A45" s="72"/>
      <c r="B45" s="72"/>
      <c r="C45" s="4" t="s">
        <v>107</v>
      </c>
      <c r="D45" s="4" t="s">
        <v>106</v>
      </c>
      <c r="E45" s="4" t="s">
        <v>69</v>
      </c>
      <c r="F45" s="4" t="s">
        <v>108</v>
      </c>
      <c r="G45" s="4" t="s">
        <v>106</v>
      </c>
      <c r="H45" s="4" t="s">
        <v>69</v>
      </c>
      <c r="I45" s="4" t="s">
        <v>108</v>
      </c>
      <c r="J45" s="4" t="s">
        <v>109</v>
      </c>
      <c r="K45" s="4" t="s">
        <v>69</v>
      </c>
    </row>
    <row r="46" spans="1:11" s="8" customFormat="1" ht="14.25" x14ac:dyDescent="0.2">
      <c r="A46" s="23" t="s">
        <v>86</v>
      </c>
      <c r="B46" s="23" t="s">
        <v>87</v>
      </c>
      <c r="C46" s="67"/>
      <c r="D46" s="67"/>
      <c r="E46" s="67"/>
      <c r="F46" s="67"/>
      <c r="G46" s="67"/>
      <c r="H46" s="67"/>
      <c r="I46" s="67"/>
      <c r="J46" s="67"/>
      <c r="K46" s="67"/>
    </row>
    <row r="47" spans="1:11" ht="15.6" customHeight="1" x14ac:dyDescent="0.25">
      <c r="A47" s="25"/>
      <c r="B47" s="19" t="s">
        <v>162</v>
      </c>
      <c r="C47" s="50">
        <v>1</v>
      </c>
      <c r="D47" s="50"/>
      <c r="E47" s="50">
        <f t="shared" ref="E47" si="9">C47+D47</f>
        <v>1</v>
      </c>
      <c r="F47" s="50">
        <v>1</v>
      </c>
      <c r="G47" s="50"/>
      <c r="H47" s="50">
        <f t="shared" ref="H47" si="10">F47+G47</f>
        <v>1</v>
      </c>
      <c r="I47" s="50">
        <f t="shared" ref="I47" si="11">F47-C47</f>
        <v>0</v>
      </c>
      <c r="J47" s="50">
        <f t="shared" ref="J47" si="12">G47-D47</f>
        <v>0</v>
      </c>
      <c r="K47" s="50">
        <f t="shared" ref="K47" si="13">I47+J47</f>
        <v>0</v>
      </c>
    </row>
    <row r="48" spans="1:11" ht="13.5" customHeight="1" x14ac:dyDescent="0.25">
      <c r="A48" s="25"/>
      <c r="B48" s="21" t="s">
        <v>121</v>
      </c>
      <c r="C48" s="50">
        <f>C49+C50+C51</f>
        <v>35</v>
      </c>
      <c r="D48" s="50"/>
      <c r="E48" s="50">
        <f t="shared" ref="E48:E49" si="14">C48+D48</f>
        <v>35</v>
      </c>
      <c r="F48" s="50">
        <f>F49+F50+F51</f>
        <v>33.5</v>
      </c>
      <c r="G48" s="50"/>
      <c r="H48" s="50">
        <f t="shared" ref="H48:H49" si="15">F48+G48</f>
        <v>33.5</v>
      </c>
      <c r="I48" s="50">
        <f t="shared" ref="I48:I49" si="16">F48-C48</f>
        <v>-1.5</v>
      </c>
      <c r="J48" s="50">
        <f t="shared" ref="J48:J49" si="17">G48-D48</f>
        <v>0</v>
      </c>
      <c r="K48" s="50">
        <f t="shared" ref="K48:K49" si="18">I48+J48</f>
        <v>-1.5</v>
      </c>
    </row>
    <row r="49" spans="1:11" ht="30" x14ac:dyDescent="0.25">
      <c r="A49" s="25"/>
      <c r="B49" s="21" t="s">
        <v>122</v>
      </c>
      <c r="C49" s="50">
        <v>5</v>
      </c>
      <c r="D49" s="50"/>
      <c r="E49" s="50">
        <f t="shared" si="14"/>
        <v>5</v>
      </c>
      <c r="F49" s="50">
        <v>5</v>
      </c>
      <c r="G49" s="50"/>
      <c r="H49" s="50">
        <f t="shared" si="15"/>
        <v>5</v>
      </c>
      <c r="I49" s="50">
        <f t="shared" si="16"/>
        <v>0</v>
      </c>
      <c r="J49" s="50">
        <f t="shared" si="17"/>
        <v>0</v>
      </c>
      <c r="K49" s="50">
        <f t="shared" si="18"/>
        <v>0</v>
      </c>
    </row>
    <row r="50" spans="1:11" ht="30" x14ac:dyDescent="0.25">
      <c r="A50" s="25"/>
      <c r="B50" s="21" t="s">
        <v>123</v>
      </c>
      <c r="C50" s="50">
        <v>24.5</v>
      </c>
      <c r="D50" s="50"/>
      <c r="E50" s="50">
        <f>C50+D50</f>
        <v>24.5</v>
      </c>
      <c r="F50" s="50">
        <v>23.5</v>
      </c>
      <c r="G50" s="50"/>
      <c r="H50" s="50">
        <f>F50+G50</f>
        <v>23.5</v>
      </c>
      <c r="I50" s="50">
        <f>F50-C50</f>
        <v>-1</v>
      </c>
      <c r="J50" s="50">
        <f>G50-D50</f>
        <v>0</v>
      </c>
      <c r="K50" s="50">
        <f>I50+J50</f>
        <v>-1</v>
      </c>
    </row>
    <row r="51" spans="1:11" ht="45" x14ac:dyDescent="0.25">
      <c r="A51" s="25"/>
      <c r="B51" s="21" t="s">
        <v>117</v>
      </c>
      <c r="C51" s="50">
        <v>5.5</v>
      </c>
      <c r="D51" s="50"/>
      <c r="E51" s="50">
        <f t="shared" ref="E51" si="19">C51+D51</f>
        <v>5.5</v>
      </c>
      <c r="F51" s="50">
        <v>5</v>
      </c>
      <c r="G51" s="50"/>
      <c r="H51" s="50">
        <f t="shared" ref="H51" si="20">F51+G51</f>
        <v>5</v>
      </c>
      <c r="I51" s="50">
        <f t="shared" ref="I51" si="21">F51-C51</f>
        <v>-0.5</v>
      </c>
      <c r="J51" s="50">
        <f t="shared" ref="J51" si="22">G51-D51</f>
        <v>0</v>
      </c>
      <c r="K51" s="50">
        <f t="shared" ref="K51" si="23">I51+J51</f>
        <v>-0.5</v>
      </c>
    </row>
    <row r="52" spans="1:11" ht="30" hidden="1" x14ac:dyDescent="0.25">
      <c r="A52" s="28"/>
      <c r="B52" s="21" t="s">
        <v>142</v>
      </c>
      <c r="C52" s="34"/>
      <c r="D52" s="34"/>
      <c r="E52" s="34">
        <f t="shared" ref="E52:E53" si="24">C52+D52</f>
        <v>0</v>
      </c>
      <c r="F52" s="34"/>
      <c r="G52" s="34"/>
      <c r="H52" s="34">
        <f t="shared" ref="H52:H53" si="25">F52+G52</f>
        <v>0</v>
      </c>
      <c r="I52" s="34">
        <f t="shared" ref="I52:I53" si="26">F52-C52</f>
        <v>0</v>
      </c>
      <c r="J52" s="34">
        <f t="shared" ref="J52:J53" si="27">G52-D52</f>
        <v>0</v>
      </c>
      <c r="K52" s="34">
        <f t="shared" ref="K52:K53" si="28">I52+J52</f>
        <v>0</v>
      </c>
    </row>
    <row r="53" spans="1:11" ht="30" hidden="1" x14ac:dyDescent="0.25">
      <c r="A53" s="28"/>
      <c r="B53" s="21" t="s">
        <v>143</v>
      </c>
      <c r="C53" s="34"/>
      <c r="D53" s="34"/>
      <c r="E53" s="34">
        <f t="shared" si="24"/>
        <v>0</v>
      </c>
      <c r="F53" s="34"/>
      <c r="G53" s="34"/>
      <c r="H53" s="34">
        <f t="shared" si="25"/>
        <v>0</v>
      </c>
      <c r="I53" s="34">
        <f t="shared" si="26"/>
        <v>0</v>
      </c>
      <c r="J53" s="34">
        <f t="shared" si="27"/>
        <v>0</v>
      </c>
      <c r="K53" s="34">
        <f t="shared" si="28"/>
        <v>0</v>
      </c>
    </row>
    <row r="54" spans="1:11" ht="35.25" customHeight="1" x14ac:dyDescent="0.2">
      <c r="A54" s="84" t="s">
        <v>172</v>
      </c>
      <c r="B54" s="84"/>
      <c r="C54" s="84"/>
      <c r="D54" s="84"/>
      <c r="E54" s="84"/>
      <c r="F54" s="84"/>
      <c r="G54" s="84"/>
      <c r="H54" s="84"/>
      <c r="I54" s="84"/>
      <c r="J54" s="84"/>
      <c r="K54" s="84"/>
    </row>
    <row r="55" spans="1:11" s="8" customFormat="1" ht="14.25" x14ac:dyDescent="0.2">
      <c r="A55" s="23" t="s">
        <v>88</v>
      </c>
      <c r="B55" s="23" t="s">
        <v>89</v>
      </c>
      <c r="C55" s="67"/>
      <c r="D55" s="67"/>
      <c r="E55" s="67"/>
      <c r="F55" s="67"/>
      <c r="G55" s="67"/>
      <c r="H55" s="67"/>
      <c r="I55" s="67"/>
      <c r="J55" s="67"/>
      <c r="K55" s="67"/>
    </row>
    <row r="56" spans="1:11" ht="15.75" x14ac:dyDescent="0.25">
      <c r="A56" s="25"/>
      <c r="B56" s="19" t="s">
        <v>124</v>
      </c>
      <c r="C56" s="50">
        <v>11.1</v>
      </c>
      <c r="D56" s="50"/>
      <c r="E56" s="50">
        <f>C56+D56</f>
        <v>11.1</v>
      </c>
      <c r="F56" s="50">
        <v>12.7</v>
      </c>
      <c r="G56" s="50"/>
      <c r="H56" s="50">
        <f>F56+G56</f>
        <v>12.7</v>
      </c>
      <c r="I56" s="50">
        <f>F56-C56</f>
        <v>1.5999999999999996</v>
      </c>
      <c r="J56" s="50">
        <f>G56-D56</f>
        <v>0</v>
      </c>
      <c r="K56" s="50">
        <f>I56+J56</f>
        <v>1.5999999999999996</v>
      </c>
    </row>
    <row r="57" spans="1:11" ht="16.149999999999999" customHeight="1" x14ac:dyDescent="0.25">
      <c r="A57" s="25"/>
      <c r="B57" s="19" t="s">
        <v>126</v>
      </c>
      <c r="C57" s="50"/>
      <c r="D57" s="50">
        <v>265.42</v>
      </c>
      <c r="E57" s="50">
        <f t="shared" ref="E57:E58" si="29">C57+D57</f>
        <v>265.42</v>
      </c>
      <c r="F57" s="50"/>
      <c r="G57" s="50">
        <v>257.88</v>
      </c>
      <c r="H57" s="50">
        <f t="shared" ref="H57:H58" si="30">F57+G57</f>
        <v>257.88</v>
      </c>
      <c r="I57" s="50">
        <f t="shared" ref="I57:I58" si="31">F57-C57</f>
        <v>0</v>
      </c>
      <c r="J57" s="50">
        <f t="shared" ref="J57:J58" si="32">G57-D57</f>
        <v>-7.5400000000000205</v>
      </c>
      <c r="K57" s="50">
        <f t="shared" ref="K57:K58" si="33">I57+J57</f>
        <v>-7.5400000000000205</v>
      </c>
    </row>
    <row r="58" spans="1:11" ht="15.75" x14ac:dyDescent="0.25">
      <c r="A58" s="25"/>
      <c r="B58" s="19" t="s">
        <v>129</v>
      </c>
      <c r="C58" s="50"/>
      <c r="D58" s="50">
        <v>1359.48</v>
      </c>
      <c r="E58" s="50">
        <f t="shared" si="29"/>
        <v>1359.48</v>
      </c>
      <c r="F58" s="50"/>
      <c r="G58" s="50">
        <v>1361.85</v>
      </c>
      <c r="H58" s="50">
        <f t="shared" si="30"/>
        <v>1361.85</v>
      </c>
      <c r="I58" s="50">
        <f t="shared" si="31"/>
        <v>0</v>
      </c>
      <c r="J58" s="50">
        <f t="shared" si="32"/>
        <v>2.3699999999998909</v>
      </c>
      <c r="K58" s="50">
        <f t="shared" si="33"/>
        <v>2.3699999999998909</v>
      </c>
    </row>
    <row r="59" spans="1:11" ht="15.75" x14ac:dyDescent="0.25">
      <c r="A59" s="25"/>
      <c r="B59" s="19" t="s">
        <v>130</v>
      </c>
      <c r="C59" s="50"/>
      <c r="D59" s="50">
        <v>1072.03</v>
      </c>
      <c r="E59" s="50">
        <f>C59+D59</f>
        <v>1072.03</v>
      </c>
      <c r="F59" s="50"/>
      <c r="G59" s="50">
        <v>1074.4000000000001</v>
      </c>
      <c r="H59" s="50">
        <f>F59+G59</f>
        <v>1074.4000000000001</v>
      </c>
      <c r="I59" s="50">
        <f>F59-C59</f>
        <v>0</v>
      </c>
      <c r="J59" s="50">
        <f>G59-D59</f>
        <v>2.3700000000001182</v>
      </c>
      <c r="K59" s="50">
        <f>I59+J59</f>
        <v>2.3700000000001182</v>
      </c>
    </row>
    <row r="60" spans="1:11" ht="30" x14ac:dyDescent="0.25">
      <c r="A60" s="25"/>
      <c r="B60" s="19" t="s">
        <v>127</v>
      </c>
      <c r="C60" s="50"/>
      <c r="D60" s="50">
        <v>47.4</v>
      </c>
      <c r="E60" s="50">
        <f t="shared" ref="E60:E61" si="34">C60+D60</f>
        <v>47.4</v>
      </c>
      <c r="F60" s="50"/>
      <c r="G60" s="50">
        <v>46.88</v>
      </c>
      <c r="H60" s="50">
        <f t="shared" ref="H60:H61" si="35">F60+G60</f>
        <v>46.88</v>
      </c>
      <c r="I60" s="50">
        <f t="shared" ref="I60:I61" si="36">F60-C60</f>
        <v>0</v>
      </c>
      <c r="J60" s="50">
        <f t="shared" ref="J60:J61" si="37">G60-D60</f>
        <v>-0.51999999999999602</v>
      </c>
      <c r="K60" s="50">
        <f t="shared" ref="K60:K61" si="38">I60+J60</f>
        <v>-0.51999999999999602</v>
      </c>
    </row>
    <row r="61" spans="1:11" ht="30" x14ac:dyDescent="0.25">
      <c r="A61" s="25"/>
      <c r="B61" s="19" t="s">
        <v>131</v>
      </c>
      <c r="C61" s="50"/>
      <c r="D61" s="50">
        <v>35</v>
      </c>
      <c r="E61" s="50">
        <f t="shared" si="34"/>
        <v>35</v>
      </c>
      <c r="F61" s="50"/>
      <c r="G61" s="50">
        <v>49.45</v>
      </c>
      <c r="H61" s="50">
        <f t="shared" si="35"/>
        <v>49.45</v>
      </c>
      <c r="I61" s="50">
        <f t="shared" si="36"/>
        <v>0</v>
      </c>
      <c r="J61" s="50">
        <f t="shared" si="37"/>
        <v>14.450000000000003</v>
      </c>
      <c r="K61" s="50">
        <f t="shared" si="38"/>
        <v>14.450000000000003</v>
      </c>
    </row>
    <row r="62" spans="1:11" ht="15.75" x14ac:dyDescent="0.25">
      <c r="A62" s="25"/>
      <c r="B62" s="19" t="s">
        <v>130</v>
      </c>
      <c r="C62" s="50"/>
      <c r="D62" s="50">
        <v>35</v>
      </c>
      <c r="E62" s="50">
        <f t="shared" ref="E62" si="39">C62+D62</f>
        <v>35</v>
      </c>
      <c r="F62" s="50"/>
      <c r="G62" s="50">
        <v>49.45</v>
      </c>
      <c r="H62" s="50">
        <f t="shared" ref="H62" si="40">F62+G62</f>
        <v>49.45</v>
      </c>
      <c r="I62" s="50">
        <f t="shared" ref="I62" si="41">F62-C62</f>
        <v>0</v>
      </c>
      <c r="J62" s="50">
        <f t="shared" ref="J62" si="42">G62-D62</f>
        <v>14.450000000000003</v>
      </c>
      <c r="K62" s="50">
        <f t="shared" ref="K62" si="43">I62+J62</f>
        <v>14.450000000000003</v>
      </c>
    </row>
    <row r="63" spans="1:11" ht="31.15" customHeight="1" x14ac:dyDescent="0.25">
      <c r="A63" s="25"/>
      <c r="B63" s="19" t="s">
        <v>128</v>
      </c>
      <c r="C63" s="50"/>
      <c r="D63" s="50">
        <v>3</v>
      </c>
      <c r="E63" s="50">
        <f>C63+D63</f>
        <v>3</v>
      </c>
      <c r="F63" s="50"/>
      <c r="G63" s="50">
        <v>10.050000000000001</v>
      </c>
      <c r="H63" s="50">
        <f>F63+G63</f>
        <v>10.050000000000001</v>
      </c>
      <c r="I63" s="50">
        <f>F63-C63</f>
        <v>0</v>
      </c>
      <c r="J63" s="50">
        <f>G63-D63</f>
        <v>7.0500000000000007</v>
      </c>
      <c r="K63" s="50">
        <f>I63+J63</f>
        <v>7.0500000000000007</v>
      </c>
    </row>
    <row r="64" spans="1:11" ht="30" customHeight="1" x14ac:dyDescent="0.25">
      <c r="A64" s="25"/>
      <c r="B64" s="19" t="s">
        <v>132</v>
      </c>
      <c r="C64" s="50"/>
      <c r="D64" s="50">
        <v>3</v>
      </c>
      <c r="E64" s="50">
        <f t="shared" ref="E64" si="44">C64+D64</f>
        <v>3</v>
      </c>
      <c r="F64" s="50"/>
      <c r="G64" s="50">
        <v>15.08</v>
      </c>
      <c r="H64" s="50">
        <f t="shared" ref="H64" si="45">F64+G64</f>
        <v>15.08</v>
      </c>
      <c r="I64" s="50">
        <f t="shared" ref="I64" si="46">F64-C64</f>
        <v>0</v>
      </c>
      <c r="J64" s="50">
        <f t="shared" ref="J64" si="47">G64-D64</f>
        <v>12.08</v>
      </c>
      <c r="K64" s="50">
        <f t="shared" ref="K64" si="48">I64+J64</f>
        <v>12.08</v>
      </c>
    </row>
    <row r="65" spans="1:11" ht="18" customHeight="1" x14ac:dyDescent="0.25">
      <c r="A65" s="25"/>
      <c r="B65" s="19" t="s">
        <v>130</v>
      </c>
      <c r="C65" s="50"/>
      <c r="D65" s="50">
        <v>3</v>
      </c>
      <c r="E65" s="50">
        <f t="shared" ref="E65:E69" si="49">C65+D65</f>
        <v>3</v>
      </c>
      <c r="F65" s="50"/>
      <c r="G65" s="50">
        <v>15.08</v>
      </c>
      <c r="H65" s="50">
        <f t="shared" ref="H65:H67" si="50">F65+G65</f>
        <v>15.08</v>
      </c>
      <c r="I65" s="50">
        <f t="shared" ref="I65:J66" si="51">F65-C65</f>
        <v>0</v>
      </c>
      <c r="J65" s="50">
        <f t="shared" si="51"/>
        <v>12.08</v>
      </c>
      <c r="K65" s="50">
        <f t="shared" ref="K65" si="52">I65+J65</f>
        <v>12.08</v>
      </c>
    </row>
    <row r="66" spans="1:11" ht="18.600000000000001" customHeight="1" x14ac:dyDescent="0.25">
      <c r="A66" s="25"/>
      <c r="B66" s="19" t="s">
        <v>125</v>
      </c>
      <c r="C66" s="50">
        <v>153550</v>
      </c>
      <c r="D66" s="50"/>
      <c r="E66" s="50">
        <f t="shared" si="49"/>
        <v>153550</v>
      </c>
      <c r="F66" s="50">
        <v>193945</v>
      </c>
      <c r="G66" s="50"/>
      <c r="H66" s="50">
        <f t="shared" si="50"/>
        <v>193945</v>
      </c>
      <c r="I66" s="50">
        <f t="shared" si="51"/>
        <v>40395</v>
      </c>
      <c r="J66" s="50">
        <f t="shared" ref="J66" si="53">G66-D66</f>
        <v>0</v>
      </c>
      <c r="K66" s="50">
        <f t="shared" ref="K66" si="54">I66+J66</f>
        <v>40395</v>
      </c>
    </row>
    <row r="67" spans="1:11" ht="30" x14ac:dyDescent="0.25">
      <c r="A67" s="46"/>
      <c r="B67" s="19" t="s">
        <v>158</v>
      </c>
      <c r="C67" s="50"/>
      <c r="D67" s="50">
        <v>266</v>
      </c>
      <c r="E67" s="50">
        <f t="shared" si="49"/>
        <v>266</v>
      </c>
      <c r="F67" s="50"/>
      <c r="G67" s="50">
        <v>266</v>
      </c>
      <c r="H67" s="50">
        <f t="shared" si="50"/>
        <v>266</v>
      </c>
      <c r="I67" s="50">
        <f t="shared" ref="I67" si="55">F67-C67</f>
        <v>0</v>
      </c>
      <c r="J67" s="50">
        <f t="shared" ref="J67" si="56">G67-D67</f>
        <v>0</v>
      </c>
      <c r="K67" s="50">
        <f t="shared" ref="K67" si="57">I67+J67</f>
        <v>0</v>
      </c>
    </row>
    <row r="68" spans="1:11" ht="30" hidden="1" x14ac:dyDescent="0.25">
      <c r="A68" s="28"/>
      <c r="B68" s="19" t="s">
        <v>144</v>
      </c>
      <c r="C68" s="32"/>
      <c r="D68" s="32"/>
      <c r="E68" s="32">
        <f t="shared" si="49"/>
        <v>0</v>
      </c>
      <c r="F68" s="32"/>
      <c r="G68" s="32"/>
      <c r="H68" s="32">
        <f t="shared" ref="H68:H69" si="58">F68+G68</f>
        <v>0</v>
      </c>
      <c r="I68" s="32">
        <f t="shared" ref="I68:I69" si="59">F68-C68</f>
        <v>0</v>
      </c>
      <c r="J68" s="32">
        <f t="shared" ref="J68:J69" si="60">G68-D68</f>
        <v>0</v>
      </c>
      <c r="K68" s="32">
        <f t="shared" ref="K68:K69" si="61">I68+J68</f>
        <v>0</v>
      </c>
    </row>
    <row r="69" spans="1:11" ht="30" hidden="1" x14ac:dyDescent="0.25">
      <c r="A69" s="28"/>
      <c r="B69" s="19" t="s">
        <v>145</v>
      </c>
      <c r="C69" s="29"/>
      <c r="D69" s="29"/>
      <c r="E69" s="29">
        <f t="shared" si="49"/>
        <v>0</v>
      </c>
      <c r="F69" s="29"/>
      <c r="G69" s="29"/>
      <c r="H69" s="29">
        <f t="shared" si="58"/>
        <v>0</v>
      </c>
      <c r="I69" s="29">
        <f t="shared" si="59"/>
        <v>0</v>
      </c>
      <c r="J69" s="29">
        <f t="shared" si="60"/>
        <v>0</v>
      </c>
      <c r="K69" s="29">
        <f t="shared" si="61"/>
        <v>0</v>
      </c>
    </row>
    <row r="70" spans="1:11" ht="82.5" customHeight="1" x14ac:dyDescent="0.2">
      <c r="A70" s="85" t="s">
        <v>173</v>
      </c>
      <c r="B70" s="85"/>
      <c r="C70" s="85"/>
      <c r="D70" s="85"/>
      <c r="E70" s="85"/>
      <c r="F70" s="85"/>
      <c r="G70" s="85"/>
      <c r="H70" s="85"/>
      <c r="I70" s="85"/>
      <c r="J70" s="85"/>
      <c r="K70" s="85"/>
    </row>
    <row r="71" spans="1:11" s="8" customFormat="1" ht="14.25" x14ac:dyDescent="0.2">
      <c r="A71" s="23" t="s">
        <v>90</v>
      </c>
      <c r="B71" s="23" t="s">
        <v>91</v>
      </c>
      <c r="C71" s="67"/>
      <c r="D71" s="67"/>
      <c r="E71" s="67"/>
      <c r="F71" s="67"/>
      <c r="G71" s="67"/>
      <c r="H71" s="67"/>
      <c r="I71" s="67"/>
      <c r="J71" s="67"/>
      <c r="K71" s="67"/>
    </row>
    <row r="72" spans="1:11" ht="30" x14ac:dyDescent="0.2">
      <c r="A72" s="25"/>
      <c r="B72" s="20" t="s">
        <v>133</v>
      </c>
      <c r="C72" s="50">
        <v>4387</v>
      </c>
      <c r="D72" s="50"/>
      <c r="E72" s="50">
        <f t="shared" ref="E72:E76" si="62">C72+D72</f>
        <v>4387</v>
      </c>
      <c r="F72" s="50">
        <v>5789</v>
      </c>
      <c r="G72" s="50"/>
      <c r="H72" s="50">
        <f t="shared" ref="H72:H75" si="63">F72+G72</f>
        <v>5789</v>
      </c>
      <c r="I72" s="51">
        <f t="shared" ref="I72:I74" si="64">F72-C72</f>
        <v>1402</v>
      </c>
      <c r="J72" s="51">
        <f t="shared" ref="J72:J74" si="65">G72-D72</f>
        <v>0</v>
      </c>
      <c r="K72" s="51">
        <f t="shared" ref="K72:K74" si="66">I72+J72</f>
        <v>1402</v>
      </c>
    </row>
    <row r="73" spans="1:11" ht="30" x14ac:dyDescent="0.2">
      <c r="A73" s="25"/>
      <c r="B73" s="20" t="s">
        <v>152</v>
      </c>
      <c r="C73" s="52">
        <v>323.3</v>
      </c>
      <c r="D73" s="52">
        <v>4.5999999999999996</v>
      </c>
      <c r="E73" s="52">
        <f t="shared" si="62"/>
        <v>327.90000000000003</v>
      </c>
      <c r="F73" s="52">
        <v>281</v>
      </c>
      <c r="G73" s="52">
        <v>5</v>
      </c>
      <c r="H73" s="52">
        <f t="shared" si="63"/>
        <v>286</v>
      </c>
      <c r="I73" s="51">
        <f t="shared" si="64"/>
        <v>-42.300000000000011</v>
      </c>
      <c r="J73" s="51">
        <f t="shared" si="65"/>
        <v>0.40000000000000036</v>
      </c>
      <c r="K73" s="51">
        <f t="shared" si="66"/>
        <v>-41.900000000000013</v>
      </c>
    </row>
    <row r="74" spans="1:11" ht="30" x14ac:dyDescent="0.25">
      <c r="A74" s="25"/>
      <c r="B74" s="19" t="s">
        <v>146</v>
      </c>
      <c r="C74" s="52"/>
      <c r="D74" s="52">
        <v>1</v>
      </c>
      <c r="E74" s="52">
        <f t="shared" si="62"/>
        <v>1</v>
      </c>
      <c r="F74" s="52"/>
      <c r="G74" s="52">
        <v>1</v>
      </c>
      <c r="H74" s="52">
        <f t="shared" si="63"/>
        <v>1</v>
      </c>
      <c r="I74" s="51">
        <f t="shared" si="64"/>
        <v>0</v>
      </c>
      <c r="J74" s="51">
        <f t="shared" si="65"/>
        <v>0</v>
      </c>
      <c r="K74" s="51">
        <f t="shared" si="66"/>
        <v>0</v>
      </c>
    </row>
    <row r="75" spans="1:11" ht="30" x14ac:dyDescent="0.25">
      <c r="A75" s="46"/>
      <c r="B75" s="19" t="s">
        <v>163</v>
      </c>
      <c r="C75" s="52"/>
      <c r="D75" s="52">
        <v>132</v>
      </c>
      <c r="E75" s="52">
        <f t="shared" si="62"/>
        <v>132</v>
      </c>
      <c r="F75" s="52"/>
      <c r="G75" s="52">
        <v>131</v>
      </c>
      <c r="H75" s="52">
        <f t="shared" si="63"/>
        <v>131</v>
      </c>
      <c r="I75" s="51">
        <f t="shared" ref="I75" si="67">F75-C75</f>
        <v>0</v>
      </c>
      <c r="J75" s="51">
        <f t="shared" ref="J75" si="68">G75-D75</f>
        <v>-1</v>
      </c>
      <c r="K75" s="51">
        <f t="shared" ref="K75" si="69">I75+J75</f>
        <v>-1</v>
      </c>
    </row>
    <row r="76" spans="1:11" ht="45" hidden="1" x14ac:dyDescent="0.25">
      <c r="A76" s="28"/>
      <c r="B76" s="19" t="s">
        <v>151</v>
      </c>
      <c r="C76" s="32"/>
      <c r="D76" s="32"/>
      <c r="E76" s="31">
        <f t="shared" si="62"/>
        <v>0</v>
      </c>
      <c r="F76" s="32"/>
      <c r="G76" s="32"/>
      <c r="H76" s="31">
        <f t="shared" ref="H76" si="70">F76+G76</f>
        <v>0</v>
      </c>
      <c r="I76" s="31">
        <f t="shared" ref="I76" si="71">F76-C76</f>
        <v>0</v>
      </c>
      <c r="J76" s="31">
        <f t="shared" ref="J76" si="72">G76-D76</f>
        <v>0</v>
      </c>
      <c r="K76" s="31">
        <f t="shared" ref="K76" si="73">I76+J76</f>
        <v>0</v>
      </c>
    </row>
    <row r="77" spans="1:11" ht="51" customHeight="1" x14ac:dyDescent="0.2">
      <c r="A77" s="85" t="s">
        <v>174</v>
      </c>
      <c r="B77" s="85"/>
      <c r="C77" s="85"/>
      <c r="D77" s="85"/>
      <c r="E77" s="85"/>
      <c r="F77" s="85"/>
      <c r="G77" s="85"/>
      <c r="H77" s="85"/>
      <c r="I77" s="85"/>
      <c r="J77" s="85"/>
      <c r="K77" s="85"/>
    </row>
    <row r="78" spans="1:11" s="8" customFormat="1" ht="14.25" x14ac:dyDescent="0.2">
      <c r="A78" s="23">
        <v>4</v>
      </c>
      <c r="B78" s="24" t="s">
        <v>115</v>
      </c>
      <c r="C78" s="67"/>
      <c r="D78" s="67"/>
      <c r="E78" s="67"/>
      <c r="F78" s="67"/>
      <c r="G78" s="67"/>
      <c r="H78" s="67"/>
      <c r="I78" s="67"/>
      <c r="J78" s="67"/>
      <c r="K78" s="67"/>
    </row>
    <row r="79" spans="1:11" ht="75" x14ac:dyDescent="0.2">
      <c r="A79" s="25"/>
      <c r="B79" s="22" t="s">
        <v>134</v>
      </c>
      <c r="C79" s="50"/>
      <c r="D79" s="50">
        <f>100-47.44</f>
        <v>52.56</v>
      </c>
      <c r="E79" s="50">
        <f t="shared" ref="E79:E82" si="74">C79+D79</f>
        <v>52.56</v>
      </c>
      <c r="F79" s="50"/>
      <c r="G79" s="50">
        <f>100-48</f>
        <v>52</v>
      </c>
      <c r="H79" s="50">
        <f t="shared" ref="H79:H80" si="75">F79+G79</f>
        <v>52</v>
      </c>
      <c r="I79" s="50">
        <f t="shared" ref="I79:I80" si="76">F79-C79</f>
        <v>0</v>
      </c>
      <c r="J79" s="50">
        <f t="shared" ref="J79:J80" si="77">G79-D79</f>
        <v>-0.56000000000000227</v>
      </c>
      <c r="K79" s="50">
        <f t="shared" ref="K79:K80" si="78">I79+J79</f>
        <v>-0.56000000000000227</v>
      </c>
    </row>
    <row r="80" spans="1:11" ht="60" x14ac:dyDescent="0.2">
      <c r="A80" s="25"/>
      <c r="B80" s="22" t="s">
        <v>135</v>
      </c>
      <c r="C80" s="50">
        <f>100-61.41</f>
        <v>38.590000000000003</v>
      </c>
      <c r="D80" s="50"/>
      <c r="E80" s="50">
        <f t="shared" si="74"/>
        <v>38.590000000000003</v>
      </c>
      <c r="F80" s="50">
        <f>100-51.3</f>
        <v>48.7</v>
      </c>
      <c r="G80" s="50"/>
      <c r="H80" s="50">
        <f t="shared" si="75"/>
        <v>48.7</v>
      </c>
      <c r="I80" s="50">
        <f t="shared" si="76"/>
        <v>10.11</v>
      </c>
      <c r="J80" s="50">
        <f t="shared" si="77"/>
        <v>0</v>
      </c>
      <c r="K80" s="50">
        <f t="shared" si="78"/>
        <v>10.11</v>
      </c>
    </row>
    <row r="81" spans="1:11" ht="45" x14ac:dyDescent="0.2">
      <c r="A81" s="46"/>
      <c r="B81" s="22" t="s">
        <v>159</v>
      </c>
      <c r="C81" s="50"/>
      <c r="D81" s="50">
        <v>99.45</v>
      </c>
      <c r="E81" s="50">
        <f t="shared" si="74"/>
        <v>99.45</v>
      </c>
      <c r="F81" s="50"/>
      <c r="G81" s="50">
        <v>99.5</v>
      </c>
      <c r="H81" s="50">
        <f t="shared" ref="H81" si="79">F81+G81</f>
        <v>99.5</v>
      </c>
      <c r="I81" s="50">
        <f t="shared" ref="I81" si="80">F81-C81</f>
        <v>0</v>
      </c>
      <c r="J81" s="50">
        <f t="shared" ref="J81" si="81">G81-D81</f>
        <v>4.9999999999997158E-2</v>
      </c>
      <c r="K81" s="50">
        <f t="shared" ref="K81" si="82">I81+J81</f>
        <v>4.9999999999997158E-2</v>
      </c>
    </row>
    <row r="82" spans="1:11" ht="30" hidden="1" x14ac:dyDescent="0.2">
      <c r="A82" s="28"/>
      <c r="B82" s="22" t="s">
        <v>147</v>
      </c>
      <c r="C82" s="29"/>
      <c r="D82" s="29"/>
      <c r="E82" s="29">
        <f t="shared" si="74"/>
        <v>0</v>
      </c>
      <c r="F82" s="29"/>
      <c r="G82" s="29"/>
      <c r="H82" s="29">
        <f t="shared" ref="H82" si="83">F82+G82</f>
        <v>0</v>
      </c>
      <c r="I82" s="29">
        <f t="shared" ref="I82:I83" si="84">F82-C82</f>
        <v>0</v>
      </c>
      <c r="J82" s="29">
        <f t="shared" ref="J82:J83" si="85">G82-D82</f>
        <v>0</v>
      </c>
      <c r="K82" s="29">
        <f t="shared" ref="K82:K83" si="86">I82+J82</f>
        <v>0</v>
      </c>
    </row>
    <row r="83" spans="1:11" ht="30" hidden="1" x14ac:dyDescent="0.2">
      <c r="A83" s="28"/>
      <c r="B83" s="22" t="s">
        <v>148</v>
      </c>
      <c r="C83" s="29"/>
      <c r="D83" s="29"/>
      <c r="E83" s="29">
        <v>100</v>
      </c>
      <c r="F83" s="29">
        <v>100</v>
      </c>
      <c r="G83" s="29"/>
      <c r="H83" s="29"/>
      <c r="I83" s="29">
        <f t="shared" si="84"/>
        <v>100</v>
      </c>
      <c r="J83" s="29">
        <f t="shared" si="85"/>
        <v>0</v>
      </c>
      <c r="K83" s="29">
        <f t="shared" si="86"/>
        <v>100</v>
      </c>
    </row>
    <row r="84" spans="1:11" ht="82.5" customHeight="1" x14ac:dyDescent="0.2">
      <c r="A84" s="68" t="s">
        <v>175</v>
      </c>
      <c r="B84" s="69"/>
      <c r="C84" s="69"/>
      <c r="D84" s="69"/>
      <c r="E84" s="69"/>
      <c r="F84" s="69"/>
      <c r="G84" s="69"/>
      <c r="H84" s="69"/>
      <c r="I84" s="69"/>
      <c r="J84" s="69"/>
      <c r="K84" s="69"/>
    </row>
    <row r="85" spans="1:11" ht="33" customHeight="1" x14ac:dyDescent="0.2">
      <c r="A85" s="83" t="s">
        <v>136</v>
      </c>
      <c r="B85" s="67"/>
      <c r="C85" s="67"/>
      <c r="D85" s="67"/>
      <c r="E85" s="67"/>
      <c r="F85" s="67"/>
      <c r="G85" s="67"/>
      <c r="H85" s="67"/>
      <c r="I85" s="67"/>
      <c r="J85" s="67"/>
      <c r="K85" s="67"/>
    </row>
    <row r="86" spans="1:11" ht="21.75" customHeight="1" x14ac:dyDescent="0.2">
      <c r="A86" s="76" t="s">
        <v>112</v>
      </c>
      <c r="B86" s="76"/>
      <c r="C86" s="76"/>
      <c r="D86" s="76"/>
      <c r="E86" s="76"/>
      <c r="F86" s="76"/>
      <c r="G86" s="76"/>
      <c r="H86" s="76"/>
      <c r="I86" s="76"/>
      <c r="J86" s="76"/>
      <c r="K86" s="76"/>
    </row>
    <row r="87" spans="1:11" ht="19.5" customHeight="1" x14ac:dyDescent="0.2">
      <c r="A87" s="70" t="s">
        <v>92</v>
      </c>
      <c r="B87" s="70"/>
      <c r="C87" s="70"/>
      <c r="D87" s="70"/>
      <c r="E87" s="70"/>
      <c r="F87" s="70"/>
      <c r="G87" s="70"/>
      <c r="H87" s="70"/>
      <c r="I87" s="70"/>
      <c r="J87" s="70"/>
      <c r="K87" s="70"/>
    </row>
    <row r="88" spans="1:11" ht="33.75" customHeight="1" x14ac:dyDescent="0.2">
      <c r="A88" s="76" t="s">
        <v>93</v>
      </c>
      <c r="B88" s="76"/>
      <c r="C88" s="76"/>
      <c r="D88" s="76"/>
      <c r="E88" s="76"/>
      <c r="F88" s="76"/>
      <c r="G88" s="76"/>
      <c r="H88" s="76"/>
      <c r="I88" s="76"/>
      <c r="J88" s="76"/>
      <c r="K88" s="76"/>
    </row>
    <row r="89" spans="1:11" ht="17.45" customHeight="1" x14ac:dyDescent="0.2">
      <c r="A89" s="77" t="s">
        <v>137</v>
      </c>
      <c r="B89" s="72"/>
      <c r="C89" s="72"/>
      <c r="D89" s="72"/>
      <c r="E89" s="72"/>
      <c r="F89" s="72"/>
      <c r="G89" s="72"/>
      <c r="H89" s="72"/>
      <c r="I89" s="72"/>
      <c r="J89" s="72"/>
      <c r="K89" s="72"/>
    </row>
    <row r="90" spans="1:11" ht="28.15" customHeight="1" x14ac:dyDescent="0.2">
      <c r="A90" s="72" t="s">
        <v>7</v>
      </c>
      <c r="B90" s="72" t="s">
        <v>8</v>
      </c>
      <c r="C90" s="80" t="s">
        <v>35</v>
      </c>
      <c r="D90" s="80"/>
      <c r="E90" s="80"/>
      <c r="F90" s="80" t="s">
        <v>36</v>
      </c>
      <c r="G90" s="80"/>
      <c r="H90" s="80"/>
      <c r="I90" s="82" t="s">
        <v>94</v>
      </c>
      <c r="J90" s="80"/>
      <c r="K90" s="80"/>
    </row>
    <row r="91" spans="1:11" s="5" customFormat="1" ht="20.45" customHeight="1" x14ac:dyDescent="0.2">
      <c r="A91" s="72"/>
      <c r="B91" s="72"/>
      <c r="C91" s="4" t="s">
        <v>67</v>
      </c>
      <c r="D91" s="4" t="s">
        <v>68</v>
      </c>
      <c r="E91" s="4" t="s">
        <v>69</v>
      </c>
      <c r="F91" s="4" t="s">
        <v>67</v>
      </c>
      <c r="G91" s="4" t="s">
        <v>68</v>
      </c>
      <c r="H91" s="4" t="s">
        <v>69</v>
      </c>
      <c r="I91" s="4" t="s">
        <v>67</v>
      </c>
      <c r="J91" s="4" t="s">
        <v>68</v>
      </c>
      <c r="K91" s="4" t="s">
        <v>69</v>
      </c>
    </row>
    <row r="92" spans="1:11" ht="21.75" customHeight="1" x14ac:dyDescent="0.2">
      <c r="A92" s="25"/>
      <c r="B92" s="25" t="s">
        <v>37</v>
      </c>
      <c r="C92" s="42">
        <f>SUM(C96:C99)</f>
        <v>3441.6150000000002</v>
      </c>
      <c r="D92" s="42">
        <f>SUM(D96:D99)</f>
        <v>300.93600000000004</v>
      </c>
      <c r="E92" s="42">
        <f>C92+D92</f>
        <v>3742.5510000000004</v>
      </c>
      <c r="F92" s="42">
        <f>SUM(F96:F99)</f>
        <v>3569.9560000000001</v>
      </c>
      <c r="G92" s="42">
        <f>SUM(G96:G99)</f>
        <v>61.741</v>
      </c>
      <c r="H92" s="42">
        <f>F92+G92</f>
        <v>3631.6970000000001</v>
      </c>
      <c r="I92" s="42">
        <f>F92/C92*100-100</f>
        <v>3.7290923011435098</v>
      </c>
      <c r="J92" s="42">
        <f>G92/D92*100-100</f>
        <v>-79.483677592577834</v>
      </c>
      <c r="K92" s="42">
        <f>H92/E92*100-100</f>
        <v>-2.9619903643263683</v>
      </c>
    </row>
    <row r="93" spans="1:11" ht="28.9" customHeight="1" x14ac:dyDescent="0.2">
      <c r="A93" s="70" t="s">
        <v>95</v>
      </c>
      <c r="B93" s="70"/>
      <c r="C93" s="70"/>
      <c r="D93" s="70"/>
      <c r="E93" s="70"/>
      <c r="F93" s="70"/>
      <c r="G93" s="70"/>
      <c r="H93" s="70"/>
      <c r="I93" s="70"/>
      <c r="J93" s="70"/>
      <c r="K93" s="70"/>
    </row>
    <row r="94" spans="1:11" ht="102" customHeight="1" x14ac:dyDescent="0.2">
      <c r="A94" s="79" t="s">
        <v>176</v>
      </c>
      <c r="B94" s="79"/>
      <c r="C94" s="79"/>
      <c r="D94" s="79"/>
      <c r="E94" s="79"/>
      <c r="F94" s="79"/>
      <c r="G94" s="79"/>
      <c r="H94" s="79"/>
      <c r="I94" s="79"/>
      <c r="J94" s="79"/>
      <c r="K94" s="79"/>
    </row>
    <row r="95" spans="1:11" ht="15" x14ac:dyDescent="0.2">
      <c r="A95" s="25"/>
      <c r="B95" s="25" t="s">
        <v>12</v>
      </c>
      <c r="C95" s="25"/>
      <c r="D95" s="25"/>
      <c r="E95" s="25"/>
      <c r="F95" s="9"/>
      <c r="G95" s="9"/>
      <c r="H95" s="9"/>
      <c r="I95" s="9"/>
      <c r="J95" s="9"/>
      <c r="K95" s="9"/>
    </row>
    <row r="96" spans="1:11" ht="15.75" x14ac:dyDescent="0.2">
      <c r="A96" s="25"/>
      <c r="B96" s="54" t="s">
        <v>150</v>
      </c>
      <c r="C96" s="43">
        <v>3325.759</v>
      </c>
      <c r="D96" s="43">
        <v>49.963000000000001</v>
      </c>
      <c r="E96" s="43">
        <f>C96+D96</f>
        <v>3375.7220000000002</v>
      </c>
      <c r="F96" s="43">
        <v>3569.9560000000001</v>
      </c>
      <c r="G96" s="43">
        <v>26.934000000000001</v>
      </c>
      <c r="H96" s="43">
        <f>F96+G96</f>
        <v>3596.8900000000003</v>
      </c>
      <c r="I96" s="43">
        <f>F96/C96*100-100</f>
        <v>7.3425945776588293</v>
      </c>
      <c r="J96" s="43">
        <f>G96/D96*100-100</f>
        <v>-46.092108160038428</v>
      </c>
      <c r="K96" s="43">
        <f>H96/E96*100-100</f>
        <v>6.551724342229619</v>
      </c>
    </row>
    <row r="97" spans="1:11" ht="25.5" x14ac:dyDescent="0.2">
      <c r="A97" s="46"/>
      <c r="B97" s="56" t="s">
        <v>157</v>
      </c>
      <c r="C97" s="53"/>
      <c r="D97" s="43"/>
      <c r="E97" s="43">
        <f>C97+D97</f>
        <v>0</v>
      </c>
      <c r="F97" s="43"/>
      <c r="G97" s="43">
        <v>34.807000000000002</v>
      </c>
      <c r="H97" s="43">
        <f>F97+G97</f>
        <v>34.807000000000002</v>
      </c>
      <c r="I97" s="43"/>
      <c r="J97" s="43"/>
      <c r="K97" s="43"/>
    </row>
    <row r="98" spans="1:11" ht="30" x14ac:dyDescent="0.2">
      <c r="A98" s="28"/>
      <c r="B98" s="55" t="s">
        <v>140</v>
      </c>
      <c r="C98" s="43">
        <v>0.94</v>
      </c>
      <c r="D98" s="43"/>
      <c r="E98" s="43">
        <f t="shared" ref="E98:E99" si="87">C98+D98</f>
        <v>0.94</v>
      </c>
      <c r="F98" s="43"/>
      <c r="G98" s="43"/>
      <c r="H98" s="43">
        <f t="shared" ref="H98:H99" si="88">F98+G98</f>
        <v>0</v>
      </c>
      <c r="I98" s="43">
        <f t="shared" ref="I98:I99" si="89">F98/C98*100-100</f>
        <v>-100</v>
      </c>
      <c r="J98" s="43"/>
      <c r="K98" s="43">
        <f t="shared" ref="K98:K99" si="90">H98/E98*100-100</f>
        <v>-100</v>
      </c>
    </row>
    <row r="99" spans="1:11" ht="45" x14ac:dyDescent="0.2">
      <c r="A99" s="28"/>
      <c r="B99" s="30" t="s">
        <v>141</v>
      </c>
      <c r="C99" s="43">
        <v>114.916</v>
      </c>
      <c r="D99" s="43">
        <v>250.97300000000001</v>
      </c>
      <c r="E99" s="43">
        <f t="shared" si="87"/>
        <v>365.88900000000001</v>
      </c>
      <c r="F99" s="43"/>
      <c r="G99" s="43"/>
      <c r="H99" s="43">
        <f t="shared" si="88"/>
        <v>0</v>
      </c>
      <c r="I99" s="43">
        <f t="shared" si="89"/>
        <v>-100</v>
      </c>
      <c r="J99" s="43">
        <f t="shared" ref="J99" si="91">G99/D99*100-100</f>
        <v>-100</v>
      </c>
      <c r="K99" s="43">
        <f t="shared" si="90"/>
        <v>-100</v>
      </c>
    </row>
    <row r="100" spans="1:11" ht="30.6" customHeight="1" x14ac:dyDescent="0.2">
      <c r="A100" s="70" t="s">
        <v>97</v>
      </c>
      <c r="B100" s="80"/>
      <c r="C100" s="80"/>
      <c r="D100" s="80"/>
      <c r="E100" s="80"/>
      <c r="F100" s="80"/>
      <c r="G100" s="80"/>
      <c r="H100" s="80"/>
      <c r="I100" s="80"/>
      <c r="J100" s="80"/>
      <c r="K100" s="80"/>
    </row>
    <row r="101" spans="1:11" ht="84.75" customHeight="1" x14ac:dyDescent="0.2">
      <c r="A101" s="81" t="s">
        <v>161</v>
      </c>
      <c r="B101" s="81"/>
      <c r="C101" s="81"/>
      <c r="D101" s="81"/>
      <c r="E101" s="81"/>
      <c r="F101" s="81"/>
      <c r="G101" s="81"/>
      <c r="H101" s="81"/>
      <c r="I101" s="81"/>
      <c r="J101" s="81"/>
      <c r="K101" s="81"/>
    </row>
    <row r="102" spans="1:11" s="8" customFormat="1" ht="14.25" x14ac:dyDescent="0.2">
      <c r="A102" s="23" t="s">
        <v>86</v>
      </c>
      <c r="B102" s="23" t="s">
        <v>87</v>
      </c>
      <c r="C102" s="47"/>
      <c r="D102" s="47"/>
      <c r="E102" s="26"/>
      <c r="F102" s="26"/>
      <c r="G102" s="26"/>
      <c r="H102" s="26"/>
      <c r="I102" s="32"/>
      <c r="J102" s="32"/>
      <c r="K102" s="32"/>
    </row>
    <row r="103" spans="1:11" ht="23.45" customHeight="1" x14ac:dyDescent="0.25">
      <c r="A103" s="25"/>
      <c r="B103" s="19" t="s">
        <v>162</v>
      </c>
      <c r="C103" s="50">
        <v>1</v>
      </c>
      <c r="D103" s="50"/>
      <c r="E103" s="50">
        <f t="shared" ref="E103:E106" si="92">C103+D103</f>
        <v>1</v>
      </c>
      <c r="F103" s="50">
        <v>1</v>
      </c>
      <c r="G103" s="50"/>
      <c r="H103" s="50">
        <f t="shared" ref="H103:H106" si="93">F103+G103</f>
        <v>1</v>
      </c>
      <c r="I103" s="57">
        <f t="shared" ref="I103:I106" si="94">F103/C103*100-100</f>
        <v>0</v>
      </c>
      <c r="J103" s="57"/>
      <c r="K103" s="57">
        <f t="shared" ref="K103:K106" si="95">H103/E103*100-100</f>
        <v>0</v>
      </c>
    </row>
    <row r="104" spans="1:11" ht="30" x14ac:dyDescent="0.25">
      <c r="A104" s="25"/>
      <c r="B104" s="21" t="s">
        <v>121</v>
      </c>
      <c r="C104" s="50">
        <f>C105+C106+C107</f>
        <v>33.5</v>
      </c>
      <c r="D104" s="50"/>
      <c r="E104" s="50">
        <f t="shared" si="92"/>
        <v>33.5</v>
      </c>
      <c r="F104" s="50">
        <f>F105+F106+F107</f>
        <v>33.5</v>
      </c>
      <c r="G104" s="50"/>
      <c r="H104" s="50">
        <f t="shared" si="93"/>
        <v>33.5</v>
      </c>
      <c r="I104" s="57">
        <f t="shared" si="94"/>
        <v>0</v>
      </c>
      <c r="J104" s="57"/>
      <c r="K104" s="57">
        <f t="shared" si="95"/>
        <v>0</v>
      </c>
    </row>
    <row r="105" spans="1:11" ht="30" x14ac:dyDescent="0.25">
      <c r="A105" s="25"/>
      <c r="B105" s="21" t="s">
        <v>122</v>
      </c>
      <c r="C105" s="50">
        <v>5</v>
      </c>
      <c r="D105" s="50"/>
      <c r="E105" s="50">
        <f t="shared" si="92"/>
        <v>5</v>
      </c>
      <c r="F105" s="50">
        <v>5</v>
      </c>
      <c r="G105" s="50"/>
      <c r="H105" s="50">
        <f t="shared" si="93"/>
        <v>5</v>
      </c>
      <c r="I105" s="57">
        <f t="shared" si="94"/>
        <v>0</v>
      </c>
      <c r="J105" s="57"/>
      <c r="K105" s="57">
        <f t="shared" si="95"/>
        <v>0</v>
      </c>
    </row>
    <row r="106" spans="1:11" ht="30" x14ac:dyDescent="0.25">
      <c r="A106" s="25"/>
      <c r="B106" s="21" t="s">
        <v>123</v>
      </c>
      <c r="C106" s="50">
        <v>23.5</v>
      </c>
      <c r="D106" s="50"/>
      <c r="E106" s="50">
        <f t="shared" si="92"/>
        <v>23.5</v>
      </c>
      <c r="F106" s="50">
        <v>23.5</v>
      </c>
      <c r="G106" s="50"/>
      <c r="H106" s="50">
        <f t="shared" si="93"/>
        <v>23.5</v>
      </c>
      <c r="I106" s="57">
        <f t="shared" si="94"/>
        <v>0</v>
      </c>
      <c r="J106" s="57"/>
      <c r="K106" s="57">
        <f t="shared" si="95"/>
        <v>0</v>
      </c>
    </row>
    <row r="107" spans="1:11" ht="45" x14ac:dyDescent="0.25">
      <c r="A107" s="25"/>
      <c r="B107" s="21" t="s">
        <v>117</v>
      </c>
      <c r="C107" s="50">
        <v>5</v>
      </c>
      <c r="D107" s="50"/>
      <c r="E107" s="50">
        <f t="shared" ref="E107:E109" si="96">C107+D107</f>
        <v>5</v>
      </c>
      <c r="F107" s="50">
        <v>5</v>
      </c>
      <c r="G107" s="50"/>
      <c r="H107" s="50">
        <f t="shared" ref="H107" si="97">F107+G107</f>
        <v>5</v>
      </c>
      <c r="I107" s="57">
        <f t="shared" ref="I107:J121" si="98">F107/C107*100-100</f>
        <v>0</v>
      </c>
      <c r="J107" s="57"/>
      <c r="K107" s="57">
        <f t="shared" ref="K107:K124" si="99">H107/E107*100-100</f>
        <v>0</v>
      </c>
    </row>
    <row r="108" spans="1:11" ht="30" x14ac:dyDescent="0.25">
      <c r="A108" s="28"/>
      <c r="B108" s="21" t="s">
        <v>164</v>
      </c>
      <c r="C108" s="57">
        <v>0.94</v>
      </c>
      <c r="D108" s="57"/>
      <c r="E108" s="57">
        <f t="shared" si="96"/>
        <v>0.94</v>
      </c>
      <c r="F108" s="58"/>
      <c r="G108" s="58"/>
      <c r="H108" s="58">
        <f t="shared" ref="H108:H109" si="100">F108+G108</f>
        <v>0</v>
      </c>
      <c r="I108" s="57">
        <f t="shared" si="98"/>
        <v>-100</v>
      </c>
      <c r="J108" s="59"/>
      <c r="K108" s="57">
        <f t="shared" si="99"/>
        <v>-100</v>
      </c>
    </row>
    <row r="109" spans="1:11" ht="30" x14ac:dyDescent="0.25">
      <c r="A109" s="28"/>
      <c r="B109" s="21" t="s">
        <v>165</v>
      </c>
      <c r="C109" s="58">
        <v>114.916</v>
      </c>
      <c r="D109" s="58">
        <v>250.97300000000001</v>
      </c>
      <c r="E109" s="57">
        <f t="shared" si="96"/>
        <v>365.88900000000001</v>
      </c>
      <c r="F109" s="58"/>
      <c r="G109" s="58"/>
      <c r="H109" s="58">
        <f t="shared" si="100"/>
        <v>0</v>
      </c>
      <c r="I109" s="57">
        <f t="shared" si="98"/>
        <v>-100</v>
      </c>
      <c r="J109" s="59">
        <f>G109/D109*100-100</f>
        <v>-100</v>
      </c>
      <c r="K109" s="57">
        <f t="shared" si="99"/>
        <v>-100</v>
      </c>
    </row>
    <row r="110" spans="1:11" s="8" customFormat="1" ht="15.75" x14ac:dyDescent="0.2">
      <c r="A110" s="23" t="s">
        <v>88</v>
      </c>
      <c r="B110" s="23" t="s">
        <v>89</v>
      </c>
      <c r="C110" s="60"/>
      <c r="D110" s="60"/>
      <c r="E110" s="60"/>
      <c r="F110" s="60"/>
      <c r="G110" s="60"/>
      <c r="H110" s="60"/>
      <c r="I110" s="57"/>
      <c r="J110" s="57"/>
      <c r="K110" s="57"/>
    </row>
    <row r="111" spans="1:11" ht="15.75" x14ac:dyDescent="0.25">
      <c r="A111" s="25"/>
      <c r="B111" s="19" t="s">
        <v>124</v>
      </c>
      <c r="C111" s="50">
        <v>17.600000000000001</v>
      </c>
      <c r="D111" s="50"/>
      <c r="E111" s="50">
        <f t="shared" ref="E111" si="101">C111+D111</f>
        <v>17.600000000000001</v>
      </c>
      <c r="F111" s="50">
        <v>12.7</v>
      </c>
      <c r="G111" s="50"/>
      <c r="H111" s="50">
        <f t="shared" ref="H111:H113" si="102">F111+G111</f>
        <v>12.7</v>
      </c>
      <c r="I111" s="57">
        <f t="shared" si="98"/>
        <v>-27.840909090909108</v>
      </c>
      <c r="J111" s="57"/>
      <c r="K111" s="57">
        <f t="shared" si="99"/>
        <v>-27.840909090909108</v>
      </c>
    </row>
    <row r="112" spans="1:11" ht="15.75" x14ac:dyDescent="0.25">
      <c r="A112" s="25"/>
      <c r="B112" s="19" t="s">
        <v>126</v>
      </c>
      <c r="C112" s="50"/>
      <c r="D112" s="50">
        <v>221.05</v>
      </c>
      <c r="E112" s="50">
        <f>C112+D112</f>
        <v>221.05</v>
      </c>
      <c r="F112" s="50"/>
      <c r="G112" s="50">
        <v>257.88</v>
      </c>
      <c r="H112" s="50">
        <f t="shared" si="102"/>
        <v>257.88</v>
      </c>
      <c r="I112" s="57"/>
      <c r="J112" s="57">
        <f t="shared" ref="J112" si="103">G112/D112*100-100</f>
        <v>16.661388826057461</v>
      </c>
      <c r="K112" s="57">
        <f t="shared" ref="K112" si="104">H112/E112*100-100</f>
        <v>16.661388826057461</v>
      </c>
    </row>
    <row r="113" spans="1:11" ht="15.75" x14ac:dyDescent="0.25">
      <c r="A113" s="25"/>
      <c r="B113" s="19" t="s">
        <v>129</v>
      </c>
      <c r="C113" s="50"/>
      <c r="D113" s="50">
        <v>1327.48</v>
      </c>
      <c r="E113" s="50">
        <f t="shared" ref="E113" si="105">C113+D113</f>
        <v>1327.48</v>
      </c>
      <c r="F113" s="50"/>
      <c r="G113" s="50">
        <v>1361.85</v>
      </c>
      <c r="H113" s="50">
        <f t="shared" si="102"/>
        <v>1361.85</v>
      </c>
      <c r="I113" s="57"/>
      <c r="J113" s="57">
        <f t="shared" si="98"/>
        <v>2.5891162202067051</v>
      </c>
      <c r="K113" s="57">
        <f t="shared" si="99"/>
        <v>2.5891162202067051</v>
      </c>
    </row>
    <row r="114" spans="1:11" ht="15.75" x14ac:dyDescent="0.25">
      <c r="A114" s="25"/>
      <c r="B114" s="19" t="s">
        <v>130</v>
      </c>
      <c r="C114" s="50"/>
      <c r="D114" s="50">
        <v>1040.03</v>
      </c>
      <c r="E114" s="50">
        <f>C114+D114</f>
        <v>1040.03</v>
      </c>
      <c r="F114" s="50"/>
      <c r="G114" s="50">
        <v>1074.4000000000001</v>
      </c>
      <c r="H114" s="50">
        <f t="shared" ref="H114:H120" si="106">F114+G114</f>
        <v>1074.4000000000001</v>
      </c>
      <c r="I114" s="57"/>
      <c r="J114" s="57">
        <f t="shared" si="98"/>
        <v>3.3047123640664466</v>
      </c>
      <c r="K114" s="57">
        <f t="shared" si="99"/>
        <v>3.3047123640664466</v>
      </c>
    </row>
    <row r="115" spans="1:11" ht="30" x14ac:dyDescent="0.25">
      <c r="A115" s="25"/>
      <c r="B115" s="19" t="s">
        <v>127</v>
      </c>
      <c r="C115" s="50"/>
      <c r="D115" s="50">
        <v>90.1</v>
      </c>
      <c r="E115" s="50">
        <f t="shared" ref="E115" si="107">C115+D115</f>
        <v>90.1</v>
      </c>
      <c r="F115" s="50"/>
      <c r="G115" s="50">
        <v>46.88</v>
      </c>
      <c r="H115" s="50">
        <f t="shared" si="106"/>
        <v>46.88</v>
      </c>
      <c r="I115" s="57"/>
      <c r="J115" s="57">
        <f t="shared" si="98"/>
        <v>-47.968923418423969</v>
      </c>
      <c r="K115" s="57">
        <f t="shared" si="99"/>
        <v>-47.968923418423969</v>
      </c>
    </row>
    <row r="116" spans="1:11" ht="30" x14ac:dyDescent="0.25">
      <c r="A116" s="25"/>
      <c r="B116" s="19" t="s">
        <v>131</v>
      </c>
      <c r="C116" s="50"/>
      <c r="D116" s="50">
        <v>66.900000000000006</v>
      </c>
      <c r="E116" s="50">
        <f>C116+D116</f>
        <v>66.900000000000006</v>
      </c>
      <c r="F116" s="50"/>
      <c r="G116" s="50">
        <v>49.45</v>
      </c>
      <c r="H116" s="50">
        <f t="shared" si="106"/>
        <v>49.45</v>
      </c>
      <c r="I116" s="57"/>
      <c r="J116" s="57">
        <f t="shared" si="98"/>
        <v>-26.083707025411059</v>
      </c>
      <c r="K116" s="57">
        <f t="shared" si="99"/>
        <v>-26.083707025411059</v>
      </c>
    </row>
    <row r="117" spans="1:11" ht="15.75" x14ac:dyDescent="0.25">
      <c r="A117" s="25"/>
      <c r="B117" s="19" t="s">
        <v>130</v>
      </c>
      <c r="C117" s="50"/>
      <c r="D117" s="50">
        <v>20.96</v>
      </c>
      <c r="E117" s="50">
        <f t="shared" ref="E117:E120" si="108">C117+D117</f>
        <v>20.96</v>
      </c>
      <c r="F117" s="50"/>
      <c r="G117" s="50">
        <v>49.45</v>
      </c>
      <c r="H117" s="50">
        <f t="shared" si="106"/>
        <v>49.45</v>
      </c>
      <c r="I117" s="57"/>
      <c r="J117" s="57">
        <f t="shared" si="98"/>
        <v>135.925572519084</v>
      </c>
      <c r="K117" s="57">
        <f t="shared" si="99"/>
        <v>135.925572519084</v>
      </c>
    </row>
    <row r="118" spans="1:11" ht="30" x14ac:dyDescent="0.25">
      <c r="A118" s="25"/>
      <c r="B118" s="19" t="s">
        <v>128</v>
      </c>
      <c r="C118" s="50"/>
      <c r="D118" s="50">
        <v>1.7</v>
      </c>
      <c r="E118" s="50">
        <f t="shared" si="108"/>
        <v>1.7</v>
      </c>
      <c r="F118" s="50"/>
      <c r="G118" s="50">
        <v>10.050000000000001</v>
      </c>
      <c r="H118" s="50">
        <f t="shared" si="106"/>
        <v>10.050000000000001</v>
      </c>
      <c r="I118" s="57"/>
      <c r="J118" s="57">
        <f t="shared" ref="J118:J127" si="109">G118/D118*100-100</f>
        <v>491.17647058823536</v>
      </c>
      <c r="K118" s="57">
        <f t="shared" ref="K118:K120" si="110">H118/E118*100-100</f>
        <v>491.17647058823536</v>
      </c>
    </row>
    <row r="119" spans="1:11" ht="30" x14ac:dyDescent="0.25">
      <c r="A119" s="25"/>
      <c r="B119" s="19" t="s">
        <v>132</v>
      </c>
      <c r="C119" s="50"/>
      <c r="D119" s="50">
        <v>1.72</v>
      </c>
      <c r="E119" s="50">
        <f t="shared" si="108"/>
        <v>1.72</v>
      </c>
      <c r="F119" s="50"/>
      <c r="G119" s="50">
        <v>15.08</v>
      </c>
      <c r="H119" s="50">
        <f t="shared" si="106"/>
        <v>15.08</v>
      </c>
      <c r="I119" s="57"/>
      <c r="J119" s="57">
        <f t="shared" si="109"/>
        <v>776.74418604651157</v>
      </c>
      <c r="K119" s="57">
        <f t="shared" si="110"/>
        <v>776.74418604651157</v>
      </c>
    </row>
    <row r="120" spans="1:11" ht="15.75" x14ac:dyDescent="0.25">
      <c r="A120" s="25"/>
      <c r="B120" s="19" t="s">
        <v>130</v>
      </c>
      <c r="C120" s="50"/>
      <c r="D120" s="50">
        <v>1.72</v>
      </c>
      <c r="E120" s="50">
        <f t="shared" si="108"/>
        <v>1.72</v>
      </c>
      <c r="F120" s="50"/>
      <c r="G120" s="50">
        <v>15.08</v>
      </c>
      <c r="H120" s="50">
        <f t="shared" si="106"/>
        <v>15.08</v>
      </c>
      <c r="I120" s="57"/>
      <c r="J120" s="57">
        <f t="shared" si="109"/>
        <v>776.74418604651157</v>
      </c>
      <c r="K120" s="57">
        <f t="shared" si="110"/>
        <v>776.74418604651157</v>
      </c>
    </row>
    <row r="121" spans="1:11" ht="15.75" x14ac:dyDescent="0.25">
      <c r="A121" s="25"/>
      <c r="B121" s="19" t="s">
        <v>125</v>
      </c>
      <c r="C121" s="50">
        <v>397880</v>
      </c>
      <c r="D121" s="50"/>
      <c r="E121" s="50">
        <f>C121+D121</f>
        <v>397880</v>
      </c>
      <c r="F121" s="50">
        <v>193945</v>
      </c>
      <c r="G121" s="50"/>
      <c r="H121" s="50">
        <f t="shared" ref="H121:H124" si="111">F121+G121</f>
        <v>193945</v>
      </c>
      <c r="I121" s="57">
        <f t="shared" si="98"/>
        <v>-51.255403639288225</v>
      </c>
      <c r="J121" s="57"/>
      <c r="K121" s="57">
        <f t="shared" si="99"/>
        <v>-51.255403639288225</v>
      </c>
    </row>
    <row r="122" spans="1:11" ht="30" x14ac:dyDescent="0.25">
      <c r="A122" s="46"/>
      <c r="B122" s="19" t="s">
        <v>158</v>
      </c>
      <c r="C122" s="50"/>
      <c r="D122" s="50"/>
      <c r="E122" s="50"/>
      <c r="F122" s="50"/>
      <c r="G122" s="50">
        <v>266</v>
      </c>
      <c r="H122" s="50">
        <f t="shared" si="111"/>
        <v>266</v>
      </c>
      <c r="I122" s="57"/>
      <c r="J122" s="57"/>
      <c r="K122" s="57"/>
    </row>
    <row r="123" spans="1:11" ht="30.75" customHeight="1" x14ac:dyDescent="0.25">
      <c r="A123" s="28"/>
      <c r="B123" s="19" t="s">
        <v>166</v>
      </c>
      <c r="C123" s="57">
        <v>0.94</v>
      </c>
      <c r="D123" s="50"/>
      <c r="E123" s="57">
        <f t="shared" ref="E123:E124" si="112">C123+D123</f>
        <v>0.94</v>
      </c>
      <c r="F123" s="57"/>
      <c r="G123" s="50"/>
      <c r="H123" s="57">
        <f t="shared" si="111"/>
        <v>0</v>
      </c>
      <c r="I123" s="57">
        <f t="shared" ref="I123:I124" si="113">F123/C123*100-100</f>
        <v>-100</v>
      </c>
      <c r="J123" s="57"/>
      <c r="K123" s="57">
        <f t="shared" si="99"/>
        <v>-100</v>
      </c>
    </row>
    <row r="124" spans="1:11" ht="30" x14ac:dyDescent="0.25">
      <c r="A124" s="28"/>
      <c r="B124" s="19" t="s">
        <v>145</v>
      </c>
      <c r="C124" s="50">
        <v>2</v>
      </c>
      <c r="D124" s="50">
        <v>2</v>
      </c>
      <c r="E124" s="50">
        <f t="shared" si="112"/>
        <v>4</v>
      </c>
      <c r="F124" s="50"/>
      <c r="G124" s="50"/>
      <c r="H124" s="50">
        <f t="shared" si="111"/>
        <v>0</v>
      </c>
      <c r="I124" s="57">
        <f t="shared" si="113"/>
        <v>-100</v>
      </c>
      <c r="J124" s="57">
        <f t="shared" si="109"/>
        <v>-100</v>
      </c>
      <c r="K124" s="57">
        <f t="shared" si="99"/>
        <v>-100</v>
      </c>
    </row>
    <row r="125" spans="1:11" s="8" customFormat="1" ht="15.75" x14ac:dyDescent="0.2">
      <c r="A125" s="23" t="s">
        <v>90</v>
      </c>
      <c r="B125" s="23" t="s">
        <v>91</v>
      </c>
      <c r="C125" s="60"/>
      <c r="D125" s="60"/>
      <c r="E125" s="60"/>
      <c r="F125" s="60"/>
      <c r="G125" s="60"/>
      <c r="H125" s="60"/>
      <c r="I125" s="61"/>
      <c r="J125" s="62"/>
      <c r="K125" s="57"/>
    </row>
    <row r="126" spans="1:11" ht="30" x14ac:dyDescent="0.2">
      <c r="A126" s="25"/>
      <c r="B126" s="20" t="s">
        <v>133</v>
      </c>
      <c r="C126" s="50">
        <v>11877</v>
      </c>
      <c r="D126" s="50"/>
      <c r="E126" s="50">
        <f t="shared" ref="E126:E130" si="114">C126+D126</f>
        <v>11877</v>
      </c>
      <c r="F126" s="50">
        <v>5789</v>
      </c>
      <c r="G126" s="50"/>
      <c r="H126" s="50">
        <f t="shared" ref="H126:H130" si="115">F126+G126</f>
        <v>5789</v>
      </c>
      <c r="I126" s="57">
        <f t="shared" ref="I126:I130" si="116">F126/C126*100-100</f>
        <v>-51.258735370884907</v>
      </c>
      <c r="J126" s="62"/>
      <c r="K126" s="57">
        <f t="shared" ref="K126:K127" si="117">H126/E126*100-100</f>
        <v>-51.258735370884907</v>
      </c>
    </row>
    <row r="127" spans="1:11" ht="30" x14ac:dyDescent="0.2">
      <c r="A127" s="25"/>
      <c r="B127" s="20" t="s">
        <v>153</v>
      </c>
      <c r="C127" s="52">
        <v>0.2</v>
      </c>
      <c r="D127" s="52">
        <v>0.02</v>
      </c>
      <c r="E127" s="52">
        <f t="shared" si="114"/>
        <v>0.22</v>
      </c>
      <c r="F127" s="52">
        <v>0.28100000000000003</v>
      </c>
      <c r="G127" s="52">
        <v>0.05</v>
      </c>
      <c r="H127" s="52">
        <f t="shared" si="115"/>
        <v>0.33100000000000002</v>
      </c>
      <c r="I127" s="57">
        <f t="shared" si="116"/>
        <v>40.5</v>
      </c>
      <c r="J127" s="57">
        <f t="shared" si="109"/>
        <v>150</v>
      </c>
      <c r="K127" s="57">
        <f t="shared" si="117"/>
        <v>50.454545454545467</v>
      </c>
    </row>
    <row r="128" spans="1:11" ht="30" x14ac:dyDescent="0.25">
      <c r="A128" s="25"/>
      <c r="B128" s="19" t="s">
        <v>146</v>
      </c>
      <c r="C128" s="50"/>
      <c r="D128" s="50">
        <v>0.74</v>
      </c>
      <c r="E128" s="50">
        <f t="shared" si="114"/>
        <v>0.74</v>
      </c>
      <c r="F128" s="50"/>
      <c r="G128" s="50">
        <v>1</v>
      </c>
      <c r="H128" s="50">
        <f t="shared" si="115"/>
        <v>1</v>
      </c>
      <c r="I128" s="57"/>
      <c r="J128" s="57">
        <f t="shared" ref="J128:J130" si="118">G128/D128*100-100</f>
        <v>35.13513513513513</v>
      </c>
      <c r="K128" s="57">
        <f t="shared" ref="K128:K130" si="119">H128/E128*100-100</f>
        <v>35.13513513513513</v>
      </c>
    </row>
    <row r="129" spans="1:12" ht="30" x14ac:dyDescent="0.25">
      <c r="A129" s="46"/>
      <c r="B129" s="19" t="s">
        <v>163</v>
      </c>
      <c r="C129" s="50"/>
      <c r="D129" s="50"/>
      <c r="E129" s="50">
        <f t="shared" si="114"/>
        <v>0</v>
      </c>
      <c r="F129" s="50"/>
      <c r="G129" s="50">
        <v>131</v>
      </c>
      <c r="H129" s="50">
        <f t="shared" si="115"/>
        <v>131</v>
      </c>
      <c r="I129" s="57"/>
      <c r="J129" s="57"/>
      <c r="K129" s="57"/>
    </row>
    <row r="130" spans="1:12" ht="36" customHeight="1" x14ac:dyDescent="0.25">
      <c r="A130" s="28"/>
      <c r="B130" s="19" t="s">
        <v>167</v>
      </c>
      <c r="C130" s="58">
        <v>57.457999999999998</v>
      </c>
      <c r="D130" s="58">
        <v>125.48699999999999</v>
      </c>
      <c r="E130" s="50">
        <f t="shared" si="114"/>
        <v>182.94499999999999</v>
      </c>
      <c r="F130" s="58"/>
      <c r="G130" s="58"/>
      <c r="H130" s="50">
        <f t="shared" si="115"/>
        <v>0</v>
      </c>
      <c r="I130" s="57">
        <f t="shared" si="116"/>
        <v>-100</v>
      </c>
      <c r="J130" s="57">
        <f t="shared" si="118"/>
        <v>-100</v>
      </c>
      <c r="K130" s="57">
        <f t="shared" si="119"/>
        <v>-100</v>
      </c>
    </row>
    <row r="131" spans="1:12" s="8" customFormat="1" ht="15.75" x14ac:dyDescent="0.2">
      <c r="A131" s="23">
        <v>4</v>
      </c>
      <c r="B131" s="24" t="s">
        <v>115</v>
      </c>
      <c r="C131" s="60"/>
      <c r="D131" s="60"/>
      <c r="E131" s="60"/>
      <c r="F131" s="60"/>
      <c r="G131" s="60"/>
      <c r="H131" s="60"/>
      <c r="I131" s="61"/>
      <c r="J131" s="57"/>
      <c r="K131" s="61"/>
    </row>
    <row r="132" spans="1:12" ht="75" x14ac:dyDescent="0.2">
      <c r="A132" s="25"/>
      <c r="B132" s="22" t="s">
        <v>134</v>
      </c>
      <c r="C132" s="50"/>
      <c r="D132" s="50">
        <f>76.75</f>
        <v>76.75</v>
      </c>
      <c r="E132" s="50">
        <f t="shared" ref="E132:E135" si="120">C132+D132</f>
        <v>76.75</v>
      </c>
      <c r="F132" s="50"/>
      <c r="G132" s="50">
        <f>100-48</f>
        <v>52</v>
      </c>
      <c r="H132" s="50">
        <f t="shared" ref="H132" si="121">F132+G132</f>
        <v>52</v>
      </c>
      <c r="I132" s="57"/>
      <c r="J132" s="57">
        <f>G132/D132*100-100</f>
        <v>-32.247557003257327</v>
      </c>
      <c r="K132" s="57">
        <f t="shared" ref="K132" si="122">H132/E132*100-100</f>
        <v>-32.247557003257327</v>
      </c>
      <c r="L132" s="49"/>
    </row>
    <row r="133" spans="1:12" ht="60" x14ac:dyDescent="0.2">
      <c r="A133" s="25"/>
      <c r="B133" s="22" t="s">
        <v>135</v>
      </c>
      <c r="C133" s="50">
        <v>100</v>
      </c>
      <c r="D133" s="50"/>
      <c r="E133" s="50">
        <f t="shared" si="120"/>
        <v>100</v>
      </c>
      <c r="F133" s="50">
        <f>100-51.3</f>
        <v>48.7</v>
      </c>
      <c r="G133" s="50"/>
      <c r="H133" s="50">
        <f t="shared" ref="H133:H136" si="123">F133+G133</f>
        <v>48.7</v>
      </c>
      <c r="I133" s="57">
        <f t="shared" ref="I133:I136" si="124">F133/C133*100-100</f>
        <v>-51.3</v>
      </c>
      <c r="J133" s="57"/>
      <c r="K133" s="57">
        <f t="shared" ref="K133:K136" si="125">H133/E133*100-100</f>
        <v>-51.3</v>
      </c>
    </row>
    <row r="134" spans="1:12" ht="45" x14ac:dyDescent="0.2">
      <c r="A134" s="46"/>
      <c r="B134" s="22" t="s">
        <v>159</v>
      </c>
      <c r="C134" s="50"/>
      <c r="D134" s="50"/>
      <c r="E134" s="50">
        <f t="shared" si="120"/>
        <v>0</v>
      </c>
      <c r="F134" s="50"/>
      <c r="G134" s="50">
        <v>99.5</v>
      </c>
      <c r="H134" s="50">
        <f t="shared" si="123"/>
        <v>99.5</v>
      </c>
      <c r="I134" s="57"/>
      <c r="J134" s="57"/>
      <c r="K134" s="57"/>
    </row>
    <row r="135" spans="1:12" ht="30" x14ac:dyDescent="0.2">
      <c r="A135" s="28"/>
      <c r="B135" s="22" t="s">
        <v>147</v>
      </c>
      <c r="C135" s="50">
        <v>100</v>
      </c>
      <c r="D135" s="50"/>
      <c r="E135" s="50">
        <f t="shared" si="120"/>
        <v>100</v>
      </c>
      <c r="F135" s="50"/>
      <c r="G135" s="50"/>
      <c r="H135" s="50">
        <f t="shared" si="123"/>
        <v>0</v>
      </c>
      <c r="I135" s="57">
        <f t="shared" si="124"/>
        <v>-100</v>
      </c>
      <c r="J135" s="57"/>
      <c r="K135" s="57">
        <f t="shared" si="125"/>
        <v>-100</v>
      </c>
    </row>
    <row r="136" spans="1:12" ht="30" x14ac:dyDescent="0.2">
      <c r="A136" s="28"/>
      <c r="B136" s="22" t="s">
        <v>148</v>
      </c>
      <c r="C136" s="50">
        <v>100</v>
      </c>
      <c r="D136" s="50">
        <v>100</v>
      </c>
      <c r="E136" s="50">
        <f>(C136+D136)/2</f>
        <v>100</v>
      </c>
      <c r="F136" s="50"/>
      <c r="G136" s="50"/>
      <c r="H136" s="50">
        <f t="shared" si="123"/>
        <v>0</v>
      </c>
      <c r="I136" s="57">
        <f t="shared" si="124"/>
        <v>-100</v>
      </c>
      <c r="J136" s="57">
        <f t="shared" ref="J136" si="126">G136/D136*100-100</f>
        <v>-100</v>
      </c>
      <c r="K136" s="57">
        <f t="shared" si="125"/>
        <v>-100</v>
      </c>
    </row>
    <row r="137" spans="1:12" ht="17.45" customHeight="1" x14ac:dyDescent="0.2">
      <c r="A137" s="70" t="s">
        <v>96</v>
      </c>
      <c r="B137" s="70"/>
      <c r="C137" s="70"/>
      <c r="D137" s="70"/>
      <c r="E137" s="70"/>
      <c r="F137" s="70"/>
      <c r="G137" s="70"/>
      <c r="H137" s="70"/>
      <c r="I137" s="70"/>
      <c r="J137" s="70"/>
      <c r="K137" s="70"/>
    </row>
    <row r="138" spans="1:12" ht="165" customHeight="1" x14ac:dyDescent="0.2">
      <c r="A138" s="71" t="s">
        <v>169</v>
      </c>
      <c r="B138" s="71"/>
      <c r="C138" s="71"/>
      <c r="D138" s="71"/>
      <c r="E138" s="71"/>
      <c r="F138" s="71"/>
      <c r="G138" s="71"/>
      <c r="H138" s="71"/>
      <c r="I138" s="71"/>
      <c r="J138" s="71"/>
      <c r="K138" s="71"/>
    </row>
    <row r="139" spans="1:12" ht="13.9" customHeight="1" x14ac:dyDescent="0.2">
      <c r="A139" s="75" t="s">
        <v>98</v>
      </c>
      <c r="B139" s="75"/>
      <c r="C139" s="75"/>
      <c r="D139" s="75"/>
      <c r="E139" s="75"/>
      <c r="F139" s="75"/>
      <c r="G139" s="75"/>
      <c r="H139" s="75"/>
      <c r="I139" s="75"/>
      <c r="J139" s="75"/>
      <c r="K139" s="75"/>
    </row>
    <row r="140" spans="1:12" ht="31.5" customHeight="1" x14ac:dyDescent="0.2">
      <c r="A140" s="76" t="s">
        <v>99</v>
      </c>
      <c r="B140" s="76"/>
      <c r="C140" s="76"/>
      <c r="D140" s="76"/>
      <c r="E140" s="76"/>
      <c r="F140" s="76"/>
      <c r="G140" s="76"/>
      <c r="H140" s="76"/>
      <c r="I140" s="76"/>
      <c r="J140" s="76"/>
      <c r="K140" s="76"/>
    </row>
    <row r="141" spans="1:12" ht="15" customHeight="1" x14ac:dyDescent="0.2">
      <c r="A141" s="77" t="s">
        <v>111</v>
      </c>
      <c r="B141" s="72"/>
      <c r="C141" s="72"/>
      <c r="D141" s="72"/>
      <c r="E141" s="72"/>
      <c r="F141" s="72"/>
      <c r="G141" s="72"/>
      <c r="H141" s="72"/>
      <c r="I141" s="72"/>
      <c r="J141" s="72"/>
      <c r="K141" s="72"/>
    </row>
    <row r="142" spans="1:12" ht="72" x14ac:dyDescent="0.2">
      <c r="A142" s="25" t="s">
        <v>38</v>
      </c>
      <c r="B142" s="25" t="s">
        <v>8</v>
      </c>
      <c r="C142" s="7" t="s">
        <v>100</v>
      </c>
      <c r="D142" s="7" t="s">
        <v>101</v>
      </c>
      <c r="E142" s="7" t="s">
        <v>102</v>
      </c>
      <c r="F142" s="7" t="s">
        <v>84</v>
      </c>
      <c r="G142" s="7" t="s">
        <v>103</v>
      </c>
      <c r="H142" s="7" t="s">
        <v>104</v>
      </c>
      <c r="I142" s="25"/>
      <c r="J142" s="25"/>
      <c r="K142" s="25"/>
    </row>
    <row r="143" spans="1:12" ht="15" x14ac:dyDescent="0.2">
      <c r="A143" s="25" t="s">
        <v>5</v>
      </c>
      <c r="B143" s="25" t="s">
        <v>17</v>
      </c>
      <c r="C143" s="25" t="s">
        <v>26</v>
      </c>
      <c r="D143" s="25" t="s">
        <v>34</v>
      </c>
      <c r="E143" s="25" t="s">
        <v>33</v>
      </c>
      <c r="F143" s="25" t="s">
        <v>39</v>
      </c>
      <c r="G143" s="25" t="s">
        <v>32</v>
      </c>
      <c r="H143" s="25" t="s">
        <v>40</v>
      </c>
      <c r="I143" s="25"/>
      <c r="J143" s="25"/>
      <c r="K143" s="25"/>
    </row>
    <row r="144" spans="1:12" ht="15" x14ac:dyDescent="0.2">
      <c r="A144" s="25" t="s">
        <v>41</v>
      </c>
      <c r="B144" s="25" t="s">
        <v>42</v>
      </c>
      <c r="C144" s="25" t="s">
        <v>11</v>
      </c>
      <c r="D144" s="25"/>
      <c r="E144" s="25"/>
      <c r="F144" s="25">
        <f>E144-D144</f>
        <v>0</v>
      </c>
      <c r="G144" s="25" t="s">
        <v>11</v>
      </c>
      <c r="H144" s="25" t="s">
        <v>11</v>
      </c>
      <c r="I144" s="25"/>
      <c r="J144" s="25"/>
      <c r="K144" s="25"/>
    </row>
    <row r="145" spans="1:11" ht="15" x14ac:dyDescent="0.2">
      <c r="A145" s="25"/>
      <c r="B145" s="25" t="s">
        <v>43</v>
      </c>
      <c r="C145" s="25" t="s">
        <v>11</v>
      </c>
      <c r="D145" s="25"/>
      <c r="E145" s="25"/>
      <c r="F145" s="25">
        <f t="shared" ref="F145:F146" si="127">E145-D145</f>
        <v>0</v>
      </c>
      <c r="G145" s="25" t="s">
        <v>11</v>
      </c>
      <c r="H145" s="25" t="s">
        <v>11</v>
      </c>
      <c r="I145" s="25"/>
      <c r="J145" s="25"/>
      <c r="K145" s="25"/>
    </row>
    <row r="146" spans="1:11" ht="30" x14ac:dyDescent="0.2">
      <c r="A146" s="25"/>
      <c r="B146" s="25" t="s">
        <v>44</v>
      </c>
      <c r="C146" s="25" t="s">
        <v>11</v>
      </c>
      <c r="D146" s="25"/>
      <c r="E146" s="25"/>
      <c r="F146" s="25">
        <f t="shared" si="127"/>
        <v>0</v>
      </c>
      <c r="G146" s="25" t="s">
        <v>11</v>
      </c>
      <c r="H146" s="25" t="s">
        <v>11</v>
      </c>
      <c r="I146" s="25"/>
      <c r="J146" s="25"/>
      <c r="K146" s="25"/>
    </row>
    <row r="147" spans="1:11" ht="15" x14ac:dyDescent="0.2">
      <c r="A147" s="25"/>
      <c r="B147" s="25" t="s">
        <v>45</v>
      </c>
      <c r="C147" s="25" t="s">
        <v>11</v>
      </c>
      <c r="D147" s="25"/>
      <c r="E147" s="25"/>
      <c r="F147" s="25"/>
      <c r="G147" s="25" t="s">
        <v>11</v>
      </c>
      <c r="H147" s="25" t="s">
        <v>11</v>
      </c>
      <c r="I147" s="25"/>
      <c r="J147" s="25"/>
      <c r="K147" s="25"/>
    </row>
    <row r="148" spans="1:11" ht="15" x14ac:dyDescent="0.2">
      <c r="A148" s="25"/>
      <c r="B148" s="25" t="s">
        <v>46</v>
      </c>
      <c r="C148" s="25" t="s">
        <v>11</v>
      </c>
      <c r="D148" s="25"/>
      <c r="E148" s="25"/>
      <c r="F148" s="25"/>
      <c r="G148" s="25" t="s">
        <v>11</v>
      </c>
      <c r="H148" s="25" t="s">
        <v>11</v>
      </c>
      <c r="I148" s="25"/>
      <c r="J148" s="25"/>
      <c r="K148" s="25"/>
    </row>
    <row r="149" spans="1:11" x14ac:dyDescent="0.2">
      <c r="A149" s="78" t="s">
        <v>113</v>
      </c>
      <c r="B149" s="72"/>
      <c r="C149" s="72"/>
      <c r="D149" s="72"/>
      <c r="E149" s="72"/>
      <c r="F149" s="72"/>
      <c r="G149" s="72"/>
      <c r="H149" s="72"/>
      <c r="I149" s="25"/>
      <c r="J149" s="25"/>
      <c r="K149" s="25"/>
    </row>
    <row r="150" spans="1:11" ht="15" x14ac:dyDescent="0.2">
      <c r="A150" s="25" t="s">
        <v>17</v>
      </c>
      <c r="B150" s="25" t="s">
        <v>47</v>
      </c>
      <c r="C150" s="25" t="s">
        <v>11</v>
      </c>
      <c r="D150" s="25"/>
      <c r="E150" s="25"/>
      <c r="F150" s="25">
        <f t="shared" ref="F150" si="128">E150-D150</f>
        <v>0</v>
      </c>
      <c r="G150" s="25" t="s">
        <v>11</v>
      </c>
      <c r="H150" s="25" t="s">
        <v>11</v>
      </c>
      <c r="I150" s="25"/>
      <c r="J150" s="25"/>
      <c r="K150" s="25"/>
    </row>
    <row r="151" spans="1:11" x14ac:dyDescent="0.2">
      <c r="A151" s="78" t="s">
        <v>138</v>
      </c>
      <c r="B151" s="72"/>
      <c r="C151" s="72"/>
      <c r="D151" s="72"/>
      <c r="E151" s="72"/>
      <c r="F151" s="72"/>
      <c r="G151" s="72"/>
      <c r="H151" s="72"/>
      <c r="I151" s="25"/>
      <c r="J151" s="25"/>
      <c r="K151" s="25"/>
    </row>
    <row r="152" spans="1:11" x14ac:dyDescent="0.2">
      <c r="A152" s="72" t="s">
        <v>48</v>
      </c>
      <c r="B152" s="72"/>
      <c r="C152" s="72"/>
      <c r="D152" s="72"/>
      <c r="E152" s="72"/>
      <c r="F152" s="72"/>
      <c r="G152" s="72"/>
      <c r="H152" s="72"/>
      <c r="I152" s="25"/>
      <c r="J152" s="25"/>
      <c r="K152" s="25"/>
    </row>
    <row r="153" spans="1:11" ht="15" x14ac:dyDescent="0.2">
      <c r="A153" s="25" t="s">
        <v>19</v>
      </c>
      <c r="B153" s="25" t="s">
        <v>49</v>
      </c>
      <c r="C153" s="25"/>
      <c r="D153" s="25"/>
      <c r="E153" s="25"/>
      <c r="F153" s="25"/>
      <c r="G153" s="25"/>
      <c r="H153" s="25"/>
      <c r="I153" s="25"/>
      <c r="J153" s="25"/>
      <c r="K153" s="25"/>
    </row>
    <row r="154" spans="1:11" ht="15" x14ac:dyDescent="0.2">
      <c r="A154" s="25"/>
      <c r="B154" s="25" t="s">
        <v>50</v>
      </c>
      <c r="C154" s="25"/>
      <c r="D154" s="25"/>
      <c r="E154" s="25"/>
      <c r="F154" s="25">
        <f t="shared" ref="F154" si="129">E154-D154</f>
        <v>0</v>
      </c>
      <c r="G154" s="25"/>
      <c r="H154" s="25"/>
      <c r="I154" s="25"/>
      <c r="J154" s="25"/>
      <c r="K154" s="25"/>
    </row>
    <row r="155" spans="1:11" x14ac:dyDescent="0.2">
      <c r="A155" s="72" t="s">
        <v>51</v>
      </c>
      <c r="B155" s="72"/>
      <c r="C155" s="72"/>
      <c r="D155" s="72"/>
      <c r="E155" s="72"/>
      <c r="F155" s="72"/>
      <c r="G155" s="72"/>
      <c r="H155" s="72"/>
      <c r="I155" s="25"/>
      <c r="J155" s="25"/>
      <c r="K155" s="25"/>
    </row>
    <row r="156" spans="1:11" ht="30" x14ac:dyDescent="0.2">
      <c r="A156" s="25"/>
      <c r="B156" s="27" t="s">
        <v>114</v>
      </c>
      <c r="C156" s="25"/>
      <c r="D156" s="25"/>
      <c r="E156" s="25"/>
      <c r="F156" s="25">
        <f t="shared" ref="F156" si="130">E156-D156</f>
        <v>0</v>
      </c>
      <c r="G156" s="25"/>
      <c r="H156" s="25"/>
      <c r="I156" s="25"/>
      <c r="J156" s="25"/>
      <c r="K156" s="25"/>
    </row>
    <row r="157" spans="1:11" ht="30" x14ac:dyDescent="0.2">
      <c r="A157" s="25"/>
      <c r="B157" s="25" t="s">
        <v>52</v>
      </c>
      <c r="C157" s="25"/>
      <c r="D157" s="25"/>
      <c r="E157" s="25"/>
      <c r="F157" s="25"/>
      <c r="G157" s="25"/>
      <c r="H157" s="25"/>
      <c r="I157" s="25"/>
      <c r="J157" s="25"/>
      <c r="K157" s="25"/>
    </row>
    <row r="158" spans="1:11" ht="30" x14ac:dyDescent="0.2">
      <c r="A158" s="25" t="s">
        <v>20</v>
      </c>
      <c r="B158" s="25" t="s">
        <v>53</v>
      </c>
      <c r="C158" s="25" t="s">
        <v>11</v>
      </c>
      <c r="D158" s="25"/>
      <c r="E158" s="25"/>
      <c r="F158" s="25"/>
      <c r="G158" s="25" t="s">
        <v>11</v>
      </c>
      <c r="H158" s="25" t="s">
        <v>11</v>
      </c>
      <c r="I158" s="25"/>
      <c r="J158" s="25"/>
      <c r="K158" s="25"/>
    </row>
    <row r="159" spans="1:11" s="63" customFormat="1" ht="22.9" customHeight="1" x14ac:dyDescent="0.2">
      <c r="A159" s="73" t="s">
        <v>177</v>
      </c>
      <c r="B159" s="73"/>
      <c r="C159" s="73"/>
      <c r="D159" s="73"/>
      <c r="E159" s="73"/>
      <c r="F159" s="73"/>
      <c r="G159" s="73"/>
      <c r="H159" s="73"/>
      <c r="I159" s="73"/>
      <c r="J159" s="73"/>
      <c r="K159" s="73"/>
    </row>
    <row r="160" spans="1:11" s="63" customFormat="1" ht="22.15" customHeight="1" x14ac:dyDescent="0.2">
      <c r="A160" s="65" t="s">
        <v>178</v>
      </c>
      <c r="B160" s="65"/>
      <c r="C160" s="65"/>
      <c r="D160" s="65"/>
      <c r="E160" s="65"/>
      <c r="F160" s="65"/>
      <c r="G160" s="65"/>
      <c r="H160" s="65"/>
      <c r="I160" s="65"/>
      <c r="J160" s="65"/>
      <c r="K160" s="65"/>
    </row>
    <row r="161" spans="1:11" s="63" customFormat="1" ht="18" customHeight="1" x14ac:dyDescent="0.2">
      <c r="A161" s="65" t="s">
        <v>105</v>
      </c>
      <c r="B161" s="65"/>
      <c r="C161" s="65"/>
      <c r="D161" s="65"/>
      <c r="E161" s="65"/>
      <c r="F161" s="65"/>
      <c r="G161" s="65"/>
      <c r="H161" s="65"/>
      <c r="I161" s="65"/>
      <c r="J161" s="65"/>
      <c r="K161" s="65"/>
    </row>
    <row r="162" spans="1:11" s="63" customFormat="1" ht="38.25" customHeight="1" x14ac:dyDescent="0.2">
      <c r="A162" s="74" t="s">
        <v>179</v>
      </c>
      <c r="B162" s="74"/>
      <c r="C162" s="74"/>
      <c r="D162" s="74"/>
      <c r="E162" s="74"/>
      <c r="F162" s="74"/>
      <c r="G162" s="74"/>
      <c r="H162" s="74"/>
      <c r="I162" s="74"/>
      <c r="J162" s="74"/>
      <c r="K162" s="74"/>
    </row>
    <row r="163" spans="1:11" s="63" customFormat="1" ht="90.75" customHeight="1" x14ac:dyDescent="0.2">
      <c r="A163" s="65" t="s">
        <v>180</v>
      </c>
      <c r="B163" s="65"/>
      <c r="C163" s="65"/>
      <c r="D163" s="65"/>
      <c r="E163" s="65"/>
      <c r="F163" s="65"/>
      <c r="G163" s="65"/>
      <c r="H163" s="65"/>
      <c r="I163" s="65"/>
      <c r="J163" s="65"/>
      <c r="K163" s="65"/>
    </row>
    <row r="164" spans="1:11" s="63" customFormat="1" ht="61.5" customHeight="1" x14ac:dyDescent="0.2">
      <c r="A164" s="65" t="s">
        <v>181</v>
      </c>
      <c r="B164" s="65"/>
      <c r="C164" s="65"/>
      <c r="D164" s="65"/>
      <c r="E164" s="65"/>
      <c r="F164" s="65"/>
      <c r="G164" s="65"/>
      <c r="H164" s="65"/>
      <c r="I164" s="65"/>
      <c r="J164" s="65"/>
      <c r="K164" s="65"/>
    </row>
    <row r="165" spans="1:11" s="63" customFormat="1" ht="43.5" customHeight="1" x14ac:dyDescent="0.2">
      <c r="A165" s="65" t="s">
        <v>182</v>
      </c>
      <c r="B165" s="65"/>
      <c r="C165" s="65"/>
      <c r="D165" s="65"/>
      <c r="E165" s="65"/>
      <c r="F165" s="65"/>
      <c r="G165" s="65"/>
      <c r="H165" s="65"/>
      <c r="I165" s="65"/>
      <c r="J165" s="65"/>
      <c r="K165" s="65"/>
    </row>
    <row r="166" spans="1:11" ht="31.9" customHeight="1" x14ac:dyDescent="0.2">
      <c r="A166" s="33"/>
      <c r="B166" s="33"/>
      <c r="C166" s="33"/>
      <c r="D166" s="33"/>
      <c r="E166" s="33"/>
      <c r="F166" s="33"/>
      <c r="G166" s="33"/>
      <c r="H166" s="33"/>
      <c r="I166" s="33"/>
      <c r="J166" s="33"/>
      <c r="K166" s="33"/>
    </row>
    <row r="167" spans="1:11" ht="36" customHeight="1" x14ac:dyDescent="0.25">
      <c r="B167" s="10" t="s">
        <v>149</v>
      </c>
      <c r="C167" s="35"/>
      <c r="D167" s="35"/>
      <c r="E167" s="64"/>
      <c r="F167" s="64"/>
      <c r="H167" s="66" t="s">
        <v>160</v>
      </c>
      <c r="I167" s="66"/>
      <c r="J167" s="66"/>
    </row>
  </sheetData>
  <mergeCells count="73">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4:A45"/>
    <mergeCell ref="B44:B45"/>
    <mergeCell ref="C44:E44"/>
    <mergeCell ref="F44:H44"/>
    <mergeCell ref="I44:K44"/>
    <mergeCell ref="A17:K17"/>
    <mergeCell ref="A23:K23"/>
    <mergeCell ref="A29:E29"/>
    <mergeCell ref="A36:E36"/>
    <mergeCell ref="A42:K42"/>
    <mergeCell ref="A85:K85"/>
    <mergeCell ref="C46:E46"/>
    <mergeCell ref="F46:H46"/>
    <mergeCell ref="I46:K46"/>
    <mergeCell ref="A54:K54"/>
    <mergeCell ref="C55:E55"/>
    <mergeCell ref="F55:H55"/>
    <mergeCell ref="I55:K55"/>
    <mergeCell ref="A70:K70"/>
    <mergeCell ref="C71:E71"/>
    <mergeCell ref="F71:H71"/>
    <mergeCell ref="I71:K71"/>
    <mergeCell ref="A77:K77"/>
    <mergeCell ref="A93:K93"/>
    <mergeCell ref="A94:K94"/>
    <mergeCell ref="A100:K100"/>
    <mergeCell ref="A101:K101"/>
    <mergeCell ref="A86:K86"/>
    <mergeCell ref="A87:K87"/>
    <mergeCell ref="A88:K88"/>
    <mergeCell ref="A89:K89"/>
    <mergeCell ref="A90:A91"/>
    <mergeCell ref="B90:B91"/>
    <mergeCell ref="C90:E90"/>
    <mergeCell ref="F90:H90"/>
    <mergeCell ref="I90:K90"/>
    <mergeCell ref="A140:K140"/>
    <mergeCell ref="A141:K141"/>
    <mergeCell ref="A149:H149"/>
    <mergeCell ref="A151:H151"/>
    <mergeCell ref="A152:H152"/>
    <mergeCell ref="A164:K164"/>
    <mergeCell ref="A165:K165"/>
    <mergeCell ref="H167:J167"/>
    <mergeCell ref="C78:E78"/>
    <mergeCell ref="F78:H78"/>
    <mergeCell ref="I78:K78"/>
    <mergeCell ref="A84:K84"/>
    <mergeCell ref="A137:K137"/>
    <mergeCell ref="A138:K138"/>
    <mergeCell ref="A155:H155"/>
    <mergeCell ref="A159:K159"/>
    <mergeCell ref="A160:K160"/>
    <mergeCell ref="A161:K161"/>
    <mergeCell ref="A162:K162"/>
    <mergeCell ref="A163:K163"/>
    <mergeCell ref="A139:K139"/>
  </mergeCells>
  <pageMargins left="1.1811023622047243" right="0.31496062992125984" top="0.31496062992125984" bottom="0.31496062992125984" header="0.31496062992125984" footer="0.31496062992125984"/>
  <pageSetup paperSize="9" scale="68" fitToHeight="0" orientation="portrait" r:id="rId1"/>
  <rowBreaks count="3" manualBreakCount="3">
    <brk id="54" max="10" man="1"/>
    <brk id="94" max="10" man="1"/>
    <brk id="134"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4030</vt:lpstr>
      <vt:lpstr>'4030'!Область_печати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ekonomist</cp:lastModifiedBy>
  <cp:lastPrinted>2021-02-23T09:19:19Z</cp:lastPrinted>
  <dcterms:created xsi:type="dcterms:W3CDTF">2019-07-18T07:25:18Z</dcterms:created>
  <dcterms:modified xsi:type="dcterms:W3CDTF">2021-03-02T10:27:50Z</dcterms:modified>
</cp:coreProperties>
</file>