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60" windowWidth="15570" windowHeight="9840" tabRatio="935"/>
  </bookViews>
  <sheets>
    <sheet name="4040" sheetId="26" r:id="rId1"/>
  </sheets>
  <definedNames>
    <definedName name="_xlnm.Print_Area" localSheetId="0">'4040'!$A$1:$K$195</definedName>
  </definedNames>
  <calcPr calcId="144525"/>
</workbook>
</file>

<file path=xl/calcChain.xml><?xml version="1.0" encoding="utf-8"?>
<calcChain xmlns="http://schemas.openxmlformats.org/spreadsheetml/2006/main">
  <c r="C32" i="26" l="1"/>
  <c r="F160" i="26" l="1"/>
  <c r="C158" i="26" l="1"/>
  <c r="F158" i="26" l="1"/>
  <c r="F93" i="26"/>
  <c r="C93" i="26"/>
  <c r="F91" i="26"/>
  <c r="J150" i="26" l="1"/>
  <c r="I149" i="26"/>
  <c r="I150" i="26"/>
  <c r="K164" i="26"/>
  <c r="J164" i="26"/>
  <c r="I163" i="26"/>
  <c r="I164" i="26"/>
  <c r="I159" i="26"/>
  <c r="I156" i="26"/>
  <c r="J156" i="26"/>
  <c r="I144" i="26"/>
  <c r="J129" i="26"/>
  <c r="I128" i="26"/>
  <c r="I129" i="26"/>
  <c r="J113" i="26"/>
  <c r="I113" i="26"/>
  <c r="I112" i="26"/>
  <c r="H162" i="26" l="1"/>
  <c r="E162" i="26"/>
  <c r="J161" i="26"/>
  <c r="E155" i="26"/>
  <c r="H155" i="26"/>
  <c r="H156" i="26"/>
  <c r="K156" i="26" s="1"/>
  <c r="H148" i="26"/>
  <c r="E148" i="26"/>
  <c r="J140" i="26"/>
  <c r="J141" i="26"/>
  <c r="E163" i="26" l="1"/>
  <c r="E161" i="26"/>
  <c r="E160" i="26"/>
  <c r="E159" i="26"/>
  <c r="E158" i="26"/>
  <c r="E154" i="26"/>
  <c r="E153" i="26"/>
  <c r="E152" i="26"/>
  <c r="E150" i="26"/>
  <c r="E149" i="26"/>
  <c r="E147" i="26"/>
  <c r="E146" i="26"/>
  <c r="E145" i="26"/>
  <c r="E144" i="26"/>
  <c r="E143" i="26"/>
  <c r="E142" i="26"/>
  <c r="E141" i="26"/>
  <c r="E140" i="26"/>
  <c r="E139" i="26"/>
  <c r="E138" i="26"/>
  <c r="E137" i="26"/>
  <c r="E136" i="26"/>
  <c r="E135" i="26"/>
  <c r="E134" i="26"/>
  <c r="E133" i="26"/>
  <c r="E132" i="26"/>
  <c r="E131" i="26"/>
  <c r="E129" i="26"/>
  <c r="E128" i="26"/>
  <c r="E127" i="26"/>
  <c r="E126" i="26"/>
  <c r="E125" i="26"/>
  <c r="E124" i="26"/>
  <c r="E123" i="26"/>
  <c r="E122" i="26"/>
  <c r="E121" i="26"/>
  <c r="E120" i="26"/>
  <c r="C119" i="26"/>
  <c r="E119" i="26" s="1"/>
  <c r="E118" i="26"/>
  <c r="E117" i="26"/>
  <c r="H111" i="26"/>
  <c r="E111" i="26"/>
  <c r="H95" i="26"/>
  <c r="I95" i="26"/>
  <c r="J95" i="26"/>
  <c r="E95" i="26"/>
  <c r="H87" i="26"/>
  <c r="I87" i="26"/>
  <c r="J87" i="26"/>
  <c r="H88" i="26"/>
  <c r="I88" i="26"/>
  <c r="J88" i="26"/>
  <c r="E87" i="26"/>
  <c r="K87" i="26" s="1"/>
  <c r="E88" i="26"/>
  <c r="K88" i="26" s="1"/>
  <c r="H79" i="26"/>
  <c r="I79" i="26"/>
  <c r="J79" i="26"/>
  <c r="E79" i="26"/>
  <c r="K95" i="26" l="1"/>
  <c r="K79" i="26"/>
  <c r="D39" i="26" l="1"/>
  <c r="D27" i="26"/>
  <c r="H20" i="26" l="1"/>
  <c r="K20" i="26" s="1"/>
  <c r="I20" i="26"/>
  <c r="J20" i="26"/>
  <c r="E20" i="26"/>
  <c r="I158" i="26" l="1"/>
  <c r="I160" i="26"/>
  <c r="H163" i="26"/>
  <c r="K163" i="26" s="1"/>
  <c r="H149" i="26"/>
  <c r="K149" i="26" s="1"/>
  <c r="H150" i="26"/>
  <c r="K150" i="26" s="1"/>
  <c r="H128" i="26"/>
  <c r="K128" i="26" s="1"/>
  <c r="H129" i="26"/>
  <c r="K129" i="26" s="1"/>
  <c r="I125" i="26"/>
  <c r="I124" i="26"/>
  <c r="H112" i="26"/>
  <c r="H113" i="26"/>
  <c r="E112" i="26"/>
  <c r="E113" i="26"/>
  <c r="C106" i="26"/>
  <c r="G106" i="26"/>
  <c r="F106" i="26"/>
  <c r="D106" i="26"/>
  <c r="H96" i="26"/>
  <c r="I96" i="26"/>
  <c r="J96" i="26"/>
  <c r="H97" i="26"/>
  <c r="I97" i="26"/>
  <c r="J97" i="26"/>
  <c r="E96" i="26"/>
  <c r="E97" i="26"/>
  <c r="J94" i="26"/>
  <c r="I94" i="26"/>
  <c r="H94" i="26"/>
  <c r="E94" i="26"/>
  <c r="J93" i="26"/>
  <c r="I93" i="26"/>
  <c r="H93" i="26"/>
  <c r="E93" i="26"/>
  <c r="J92" i="26"/>
  <c r="I92" i="26"/>
  <c r="H92" i="26"/>
  <c r="E92" i="26"/>
  <c r="J91" i="26"/>
  <c r="I91" i="26"/>
  <c r="H91" i="26"/>
  <c r="E91" i="26"/>
  <c r="H84" i="26"/>
  <c r="I84" i="26"/>
  <c r="J84" i="26"/>
  <c r="E84" i="26"/>
  <c r="H80" i="26"/>
  <c r="I80" i="26"/>
  <c r="J80" i="26"/>
  <c r="H81" i="26"/>
  <c r="I81" i="26"/>
  <c r="J81" i="26"/>
  <c r="E80" i="26"/>
  <c r="E81" i="26"/>
  <c r="K112" i="26" l="1"/>
  <c r="K113" i="26"/>
  <c r="K92" i="26"/>
  <c r="K94" i="26"/>
  <c r="K80" i="26"/>
  <c r="K91" i="26"/>
  <c r="K93" i="26"/>
  <c r="K97" i="26"/>
  <c r="K96" i="26"/>
  <c r="K84" i="26"/>
  <c r="K81" i="26"/>
  <c r="H58" i="26"/>
  <c r="I58" i="26"/>
  <c r="J58" i="26"/>
  <c r="H59" i="26"/>
  <c r="I59" i="26"/>
  <c r="J59" i="26"/>
  <c r="E58" i="26"/>
  <c r="E59" i="26"/>
  <c r="K58" i="26" l="1"/>
  <c r="K59" i="26"/>
  <c r="D30" i="26"/>
  <c r="E21" i="26"/>
  <c r="H21" i="26"/>
  <c r="I21" i="26"/>
  <c r="J21" i="26"/>
  <c r="E22" i="26"/>
  <c r="H22" i="26"/>
  <c r="I22" i="26"/>
  <c r="J22" i="26"/>
  <c r="G16" i="26"/>
  <c r="F16" i="26"/>
  <c r="D16" i="26"/>
  <c r="C16" i="26"/>
  <c r="H154" i="26"/>
  <c r="J153" i="26"/>
  <c r="J145" i="26"/>
  <c r="H119" i="26"/>
  <c r="I118" i="26"/>
  <c r="I120" i="26"/>
  <c r="I121" i="26"/>
  <c r="I122" i="26"/>
  <c r="I123" i="26"/>
  <c r="I126" i="26"/>
  <c r="I131" i="26"/>
  <c r="I132" i="26"/>
  <c r="I136" i="26"/>
  <c r="I139" i="26"/>
  <c r="I142" i="26"/>
  <c r="I143" i="26"/>
  <c r="J146" i="26"/>
  <c r="J147" i="26"/>
  <c r="H118" i="26"/>
  <c r="H120" i="26"/>
  <c r="H121" i="26"/>
  <c r="H122" i="26"/>
  <c r="H123" i="26"/>
  <c r="H124" i="26"/>
  <c r="H125" i="26"/>
  <c r="H126" i="26"/>
  <c r="H127" i="26"/>
  <c r="H131" i="26"/>
  <c r="H132" i="26"/>
  <c r="K132" i="26" s="1"/>
  <c r="H133" i="26"/>
  <c r="H134" i="26"/>
  <c r="H135" i="26"/>
  <c r="H136" i="26"/>
  <c r="K136" i="26" s="1"/>
  <c r="H137" i="26"/>
  <c r="H138" i="26"/>
  <c r="H139" i="26"/>
  <c r="H140" i="26"/>
  <c r="H141" i="26"/>
  <c r="K141" i="26" s="1"/>
  <c r="H142" i="26"/>
  <c r="H143" i="26"/>
  <c r="H144" i="26"/>
  <c r="K144" i="26" s="1"/>
  <c r="H145" i="26"/>
  <c r="H146" i="26"/>
  <c r="H147" i="26"/>
  <c r="H152" i="26"/>
  <c r="H158" i="26"/>
  <c r="H159" i="26"/>
  <c r="K159" i="26" s="1"/>
  <c r="H160" i="26"/>
  <c r="H161" i="26"/>
  <c r="K120" i="26"/>
  <c r="K124" i="26"/>
  <c r="I117" i="26"/>
  <c r="H117" i="26"/>
  <c r="J110" i="26"/>
  <c r="I110" i="26"/>
  <c r="H110" i="26"/>
  <c r="E110" i="26"/>
  <c r="J106" i="26"/>
  <c r="J85" i="26"/>
  <c r="I85" i="26"/>
  <c r="H85" i="26"/>
  <c r="E85" i="26"/>
  <c r="E78" i="26"/>
  <c r="H78" i="26"/>
  <c r="I78" i="26"/>
  <c r="J78" i="26"/>
  <c r="E63" i="26"/>
  <c r="H63" i="26"/>
  <c r="I63" i="26"/>
  <c r="J63" i="26"/>
  <c r="E64" i="26"/>
  <c r="H64" i="26"/>
  <c r="I64" i="26"/>
  <c r="J64" i="26"/>
  <c r="E65" i="26"/>
  <c r="H65" i="26"/>
  <c r="I65" i="26"/>
  <c r="J65" i="26"/>
  <c r="E66" i="26"/>
  <c r="H66" i="26"/>
  <c r="I66" i="26"/>
  <c r="J66" i="26"/>
  <c r="E67" i="26"/>
  <c r="H67" i="26"/>
  <c r="I67" i="26"/>
  <c r="J67" i="26"/>
  <c r="E68" i="26"/>
  <c r="H68" i="26"/>
  <c r="I68" i="26"/>
  <c r="J68" i="26"/>
  <c r="E69" i="26"/>
  <c r="H69" i="26"/>
  <c r="I69" i="26"/>
  <c r="J69" i="26"/>
  <c r="E70" i="26"/>
  <c r="H70" i="26"/>
  <c r="I70" i="26"/>
  <c r="J70" i="26"/>
  <c r="E71" i="26"/>
  <c r="H71" i="26"/>
  <c r="I71" i="26"/>
  <c r="J71" i="26"/>
  <c r="E72" i="26"/>
  <c r="H72" i="26"/>
  <c r="I72" i="26"/>
  <c r="J72" i="26"/>
  <c r="E73" i="26"/>
  <c r="H73" i="26"/>
  <c r="I73" i="26"/>
  <c r="J73" i="26"/>
  <c r="E74" i="26"/>
  <c r="H74" i="26"/>
  <c r="I74" i="26"/>
  <c r="J74" i="26"/>
  <c r="E75" i="26"/>
  <c r="H75" i="26"/>
  <c r="I75" i="26"/>
  <c r="J75" i="26"/>
  <c r="E76" i="26"/>
  <c r="H76" i="26"/>
  <c r="I76" i="26"/>
  <c r="J76" i="26"/>
  <c r="E77" i="26"/>
  <c r="H77" i="26"/>
  <c r="I77" i="26"/>
  <c r="J77" i="26"/>
  <c r="J62" i="26"/>
  <c r="I62" i="26"/>
  <c r="H62" i="26"/>
  <c r="E62" i="26"/>
  <c r="H49" i="26"/>
  <c r="C49" i="26"/>
  <c r="E49" i="26" s="1"/>
  <c r="H56" i="26"/>
  <c r="I56" i="26"/>
  <c r="J56" i="26"/>
  <c r="H57" i="26"/>
  <c r="I57" i="26"/>
  <c r="J57" i="26"/>
  <c r="E56" i="26"/>
  <c r="E57" i="26"/>
  <c r="H48" i="26"/>
  <c r="I48" i="26"/>
  <c r="J48" i="26"/>
  <c r="J49" i="26"/>
  <c r="H50" i="26"/>
  <c r="I50" i="26"/>
  <c r="J50" i="26"/>
  <c r="H51" i="26"/>
  <c r="I51" i="26"/>
  <c r="J51" i="26"/>
  <c r="H52" i="26"/>
  <c r="I52" i="26"/>
  <c r="J52" i="26"/>
  <c r="H53" i="26"/>
  <c r="I53" i="26"/>
  <c r="J53" i="26"/>
  <c r="H54" i="26"/>
  <c r="I54" i="26"/>
  <c r="J54" i="26"/>
  <c r="H55" i="26"/>
  <c r="I55" i="26"/>
  <c r="J55" i="26"/>
  <c r="E48" i="26"/>
  <c r="E50" i="26"/>
  <c r="E51" i="26"/>
  <c r="E52" i="26"/>
  <c r="E53" i="26"/>
  <c r="E54" i="26"/>
  <c r="E55" i="26"/>
  <c r="J47" i="26"/>
  <c r="I47" i="26"/>
  <c r="H47" i="26"/>
  <c r="E47" i="26"/>
  <c r="D37" i="26"/>
  <c r="C30" i="26"/>
  <c r="D25" i="26"/>
  <c r="E33" i="26"/>
  <c r="E34" i="26"/>
  <c r="E35" i="26"/>
  <c r="J19" i="26"/>
  <c r="I19" i="26"/>
  <c r="H19" i="26"/>
  <c r="E19" i="26"/>
  <c r="K74" i="26" l="1"/>
  <c r="K73" i="26"/>
  <c r="K70" i="26"/>
  <c r="K69" i="26"/>
  <c r="K68" i="26"/>
  <c r="K67" i="26"/>
  <c r="K66" i="26"/>
  <c r="K65" i="26"/>
  <c r="K64" i="26"/>
  <c r="K146" i="26"/>
  <c r="K142" i="26"/>
  <c r="K123" i="26"/>
  <c r="K160" i="26"/>
  <c r="K158" i="26"/>
  <c r="K147" i="26"/>
  <c r="K145" i="26"/>
  <c r="K143" i="26"/>
  <c r="K139" i="26"/>
  <c r="K131" i="26"/>
  <c r="K22" i="26"/>
  <c r="J154" i="26"/>
  <c r="K140" i="26"/>
  <c r="K125" i="26"/>
  <c r="K121" i="26"/>
  <c r="K118" i="26"/>
  <c r="I154" i="26"/>
  <c r="J86" i="26"/>
  <c r="K21" i="26"/>
  <c r="I16" i="26"/>
  <c r="E86" i="26"/>
  <c r="J16" i="26"/>
  <c r="K126" i="26"/>
  <c r="K122" i="26"/>
  <c r="K48" i="26"/>
  <c r="K57" i="26"/>
  <c r="K56" i="26"/>
  <c r="I86" i="26"/>
  <c r="K63" i="26"/>
  <c r="K85" i="26"/>
  <c r="K161" i="26"/>
  <c r="K154" i="26"/>
  <c r="H153" i="26"/>
  <c r="K153" i="26" s="1"/>
  <c r="I119" i="26"/>
  <c r="K119" i="26"/>
  <c r="K117" i="26"/>
  <c r="K110" i="26"/>
  <c r="K62" i="26"/>
  <c r="K78" i="26"/>
  <c r="K52" i="26"/>
  <c r="K77" i="26"/>
  <c r="K76" i="26"/>
  <c r="K71" i="26"/>
  <c r="H86" i="26"/>
  <c r="K75" i="26"/>
  <c r="K72" i="26"/>
  <c r="K53" i="26"/>
  <c r="I49" i="26"/>
  <c r="K49" i="26" s="1"/>
  <c r="K55" i="26"/>
  <c r="K51" i="26"/>
  <c r="K54" i="26"/>
  <c r="K50" i="26"/>
  <c r="K47" i="26"/>
  <c r="E32" i="26"/>
  <c r="K19" i="26"/>
  <c r="K86" i="26" l="1"/>
  <c r="I106" i="26"/>
  <c r="F184" i="26"/>
  <c r="F182" i="26"/>
  <c r="F178" i="26"/>
  <c r="F174" i="26"/>
  <c r="F173" i="26"/>
  <c r="F172" i="26"/>
  <c r="E106" i="26"/>
  <c r="H16" i="26"/>
  <c r="E16" i="26"/>
  <c r="K16" i="26" l="1"/>
  <c r="E30" i="26"/>
  <c r="H106" i="26"/>
  <c r="K106" i="26" s="1"/>
</calcChain>
</file>

<file path=xl/sharedStrings.xml><?xml version="1.0" encoding="utf-8"?>
<sst xmlns="http://schemas.openxmlformats.org/spreadsheetml/2006/main" count="322" uniqueCount="217">
  <si>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</si>
  <si>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</si>
  <si>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</si>
  <si>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</si>
  <si>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</si>
  <si>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</si>
  <si>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</si>
  <si>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</si>
  <si>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</si>
  <si>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</si>
  <si>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</si>
  <si>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</si>
  <si>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</si>
  <si>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</si>
  <si>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</si>
  <si>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</si>
  <si>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</si>
  <si>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</si>
  <si>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</si>
  <si>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</si>
  <si>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</si>
  <si>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</si>
  <si>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</si>
  <si>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</si>
  <si>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</si>
  <si>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</si>
  <si>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</si>
  <si>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</si>
  <si>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</si>
  <si>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</si>
  <si>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</si>
  <si>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</si>
  <si>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</si>
  <si>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</si>
  <si>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</si>
  <si>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</si>
  <si>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</si>
  <si>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</si>
  <si>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</si>
  <si>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</si>
  <si>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</si>
  <si>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</si>
  <si>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</si>
  <si>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</si>
  <si>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</si>
  <si>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</si>
  <si>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</si>
  <si>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</si>
  <si>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</si>
  <si>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</si>
  <si>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</si>
  <si>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</si>
  <si>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</si>
  <si>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</si>
  <si>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</si>
  <si>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</si>
  <si>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</si>
  <si>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</si>
  <si>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</si>
  <si>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</si>
  <si>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5.3. «Виконання результативних показників бюджетної програми за напрямками використання бюджетних коштів»     (тис.грн.)</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</si>
  <si>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</si>
  <si>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</si>
  <si>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</si>
  <si>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</si>
  <si>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</si>
  <si>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</si>
  <si>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</si>
  <si>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</si>
  <si>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</si>
  <si>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</si>
  <si>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</si>
  <si>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</si>
  <si>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</si>
  <si>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Загальн их фонд</t>
  </si>
  <si>
    <t>Загальних фонд</t>
  </si>
  <si>
    <t>Спеціаль ний фонд</t>
  </si>
  <si>
    <t>Видатки (надані кредити)</t>
  </si>
  <si>
    <t>5.5 «Виконання інвестиційних (проектів) програм»:  (тис.грн.)</t>
  </si>
  <si>
    <t>Фактичні результативні показники повністю відповідають напрямкам використання коштів по програмі.</t>
  </si>
  <si>
    <t xml:space="preserve">Пояснення щодо причин відхилення фактичних надходжень від планового показника - </t>
  </si>
  <si>
    <t>Напрям спрямування коштів (об’єкт)1</t>
  </si>
  <si>
    <t>якості</t>
  </si>
  <si>
    <t>Управління культури і туризму Ніжинської міської ради</t>
  </si>
  <si>
    <t>Кількість установ - усього</t>
  </si>
  <si>
    <t>Середнє число окладів (ставок) - усього</t>
  </si>
  <si>
    <t>Середнє число окладів (ставок) керівних працівників</t>
  </si>
  <si>
    <t>Середнє число окладів (ставок) обслуговуючого та технічного персоналу</t>
  </si>
  <si>
    <t>0824</t>
  </si>
  <si>
    <t>Середнє число окладів (ставок) спеціалістів</t>
  </si>
  <si>
    <t>Забезпечення  діяльності  музеїв  і  виставок</t>
  </si>
  <si>
    <t>Кількість музеїв</t>
  </si>
  <si>
    <t>Середнє число окладів (ставок) робітників</t>
  </si>
  <si>
    <t>Площа приміщень</t>
  </si>
  <si>
    <t>Площа приміщень у тому числі виставкова площа</t>
  </si>
  <si>
    <t>Видатки загального фонду на забезпечення діяльності виставок</t>
  </si>
  <si>
    <t>Кількість відвідувачів виставок</t>
  </si>
  <si>
    <t xml:space="preserve"> у тому числі: безкоштовно</t>
  </si>
  <si>
    <t>Кількість відвідувачів виставок у тому числі: за реалізованими квитками</t>
  </si>
  <si>
    <t>кількість реалізованих квитків</t>
  </si>
  <si>
    <t>кількість екскурсій на виставках</t>
  </si>
  <si>
    <t>кількість проведених виставок у музеях</t>
  </si>
  <si>
    <t>плановий обсяг доходів виставок</t>
  </si>
  <si>
    <t>плановий обсяг доходів виставок у тому числі доходи від реалізації квитків</t>
  </si>
  <si>
    <t>Кількість екскурсій у музеях</t>
  </si>
  <si>
    <t>Кількість експонатів - усього</t>
  </si>
  <si>
    <t>У тому числі буде експонуватись у плановому періоді</t>
  </si>
  <si>
    <t>Кількість відвідувачів музеїв</t>
  </si>
  <si>
    <t>безкоштовно</t>
  </si>
  <si>
    <t>Кількість реалізованих квитків квитанцій (за екскурсії по місту)</t>
  </si>
  <si>
    <t>середні витрати на 1 кв. м виставкової площі</t>
  </si>
  <si>
    <t>динаміка збільшення виставок у плановому періоді відповідно до фактичного показника попереднього періоду</t>
  </si>
  <si>
    <t>динаміка збільшення задіяних виставкових площ у плановому періоді відповідно до фактичного показника попереднього періоду</t>
  </si>
  <si>
    <t>Динаміка збільшення відвідувачів у плановому періоді відповідно до фактичного показника попереднього періоду</t>
  </si>
  <si>
    <t>Відсоток  предметів, які експонувались, у загальній кількості експонатів музейного фонду</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</si>
  <si>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досягнення цих показників</t>
  </si>
  <si>
    <t>5.4 « Виконання показників бюджетної програми порівняно із показниками попереднього року»:    (тис. грн.)</t>
  </si>
  <si>
    <t xml:space="preserve">Пояснення щодо причин відхилення касових видатків від планового показника </t>
  </si>
  <si>
    <t>вивчення, збереження і використання матеріальної та духовної культури, залучення громадян до надбань національної і світової історико-культурної спадщини</t>
  </si>
  <si>
    <r>
      <rPr>
        <sz val="11"/>
        <color theme="1"/>
        <rFont val="Times New Roman"/>
        <family val="1"/>
        <charset val="204"/>
      </rPr>
      <t>№ з/п</t>
    </r>
  </si>
  <si>
    <r>
      <rPr>
        <sz val="11"/>
        <color theme="1"/>
        <rFont val="Times New Roman"/>
        <family val="1"/>
        <charset val="204"/>
      </rPr>
      <t>Показники</t>
    </r>
  </si>
  <si>
    <r>
      <rPr>
        <sz val="11"/>
        <color theme="1"/>
        <rFont val="Times New Roman"/>
        <family val="1"/>
        <charset val="204"/>
      </rPr>
      <t>Затверджено паспортом бюджетної програми на звітний період</t>
    </r>
  </si>
  <si>
    <r>
      <rPr>
        <sz val="11"/>
        <color theme="1"/>
        <rFont val="Times New Roman"/>
        <family val="1"/>
        <charset val="204"/>
      </rPr>
      <t>Виконано за звітний період (касові видатки/надані кредити)</t>
    </r>
  </si>
  <si>
    <r>
      <rPr>
        <sz val="11"/>
        <color theme="1"/>
        <rFont val="Times New Roman"/>
        <family val="1"/>
        <charset val="204"/>
      </rPr>
      <t>Відхилення</t>
    </r>
  </si>
  <si>
    <r>
      <rPr>
        <b/>
        <sz val="11"/>
        <color theme="1"/>
        <rFont val="Times New Roman"/>
        <family val="1"/>
        <charset val="204"/>
      </rPr>
      <t>1</t>
    </r>
  </si>
  <si>
    <r>
      <rPr>
        <b/>
        <sz val="11"/>
        <color theme="1"/>
        <rFont val="Times New Roman"/>
        <family val="1"/>
        <charset val="204"/>
      </rPr>
      <t>затрат</t>
    </r>
  </si>
  <si>
    <r>
      <rPr>
        <b/>
        <sz val="11"/>
        <color theme="1"/>
        <rFont val="Times New Roman"/>
        <family val="1"/>
        <charset val="204"/>
      </rPr>
      <t>2</t>
    </r>
  </si>
  <si>
    <r>
      <rPr>
        <b/>
        <sz val="11"/>
        <color theme="1"/>
        <rFont val="Times New Roman"/>
        <family val="1"/>
        <charset val="204"/>
      </rPr>
      <t>продукту</t>
    </r>
  </si>
  <si>
    <r>
      <rPr>
        <b/>
        <sz val="11"/>
        <color theme="1"/>
        <rFont val="Times New Roman"/>
        <family val="1"/>
        <charset val="204"/>
      </rPr>
      <t>3</t>
    </r>
  </si>
  <si>
    <r>
      <rPr>
        <b/>
        <sz val="11"/>
        <color theme="1"/>
        <rFont val="Times New Roman"/>
        <family val="1"/>
        <charset val="204"/>
      </rPr>
      <t>ефективності</t>
    </r>
  </si>
  <si>
    <r>
      <rPr>
        <sz val="11"/>
        <color theme="1"/>
        <rFont val="Times New Roman"/>
        <family val="1"/>
        <charset val="204"/>
      </rPr>
      <t>Попередній рік</t>
    </r>
  </si>
  <si>
    <r>
      <rPr>
        <sz val="11"/>
        <color theme="1"/>
        <rFont val="Times New Roman"/>
        <family val="1"/>
        <charset val="204"/>
      </rPr>
      <t>Звітний рік</t>
    </r>
  </si>
  <si>
    <r>
      <rPr>
        <sz val="11"/>
        <color theme="1"/>
        <rFont val="Times New Roman"/>
        <family val="1"/>
        <charset val="204"/>
      </rPr>
      <t>Видатки (надані кредити)</t>
    </r>
  </si>
  <si>
    <r>
      <rPr>
        <sz val="11"/>
        <color theme="1"/>
        <rFont val="Times New Roman"/>
        <family val="1"/>
        <charset val="204"/>
      </rPr>
      <t>В т.ч.</t>
    </r>
  </si>
  <si>
    <r>
      <rPr>
        <b/>
        <sz val="11"/>
        <color theme="1"/>
        <rFont val="Times New Roman"/>
        <family val="1"/>
        <charset val="204"/>
      </rPr>
      <t>Напрям використання бюджетних коштів</t>
    </r>
  </si>
  <si>
    <r>
      <rPr>
        <sz val="11"/>
        <color theme="1"/>
        <rFont val="Times New Roman"/>
        <family val="1"/>
        <charset val="204"/>
      </rPr>
      <t>Код</t>
    </r>
  </si>
  <si>
    <r>
      <rPr>
        <sz val="11"/>
        <color theme="1"/>
        <rFont val="Times New Roman"/>
        <family val="1"/>
        <charset val="204"/>
      </rPr>
      <t>1</t>
    </r>
  </si>
  <si>
    <r>
      <rPr>
        <sz val="11"/>
        <color theme="1"/>
        <rFont val="Times New Roman"/>
        <family val="1"/>
        <charset val="204"/>
      </rPr>
      <t>2</t>
    </r>
  </si>
  <si>
    <r>
      <rPr>
        <sz val="11"/>
        <color theme="1"/>
        <rFont val="Times New Roman"/>
        <family val="1"/>
        <charset val="204"/>
      </rPr>
      <t>3</t>
    </r>
  </si>
  <si>
    <r>
      <rPr>
        <sz val="11"/>
        <color theme="1"/>
        <rFont val="Times New Roman"/>
        <family val="1"/>
        <charset val="204"/>
      </rPr>
      <t>4</t>
    </r>
  </si>
  <si>
    <r>
      <rPr>
        <sz val="11"/>
        <color theme="1"/>
        <rFont val="Times New Roman"/>
        <family val="1"/>
        <charset val="204"/>
      </rPr>
      <t>5</t>
    </r>
  </si>
  <si>
    <r>
      <rPr>
        <sz val="11"/>
        <color theme="1"/>
        <rFont val="Times New Roman"/>
        <family val="1"/>
        <charset val="204"/>
      </rPr>
      <t>6=5-4</t>
    </r>
  </si>
  <si>
    <r>
      <rPr>
        <sz val="11"/>
        <color theme="1"/>
        <rFont val="Times New Roman"/>
        <family val="1"/>
        <charset val="204"/>
      </rPr>
      <t>7</t>
    </r>
  </si>
  <si>
    <r>
      <rPr>
        <sz val="11"/>
        <color theme="1"/>
        <rFont val="Times New Roman"/>
        <family val="1"/>
        <charset val="204"/>
      </rPr>
      <t>8=3-7</t>
    </r>
  </si>
  <si>
    <r>
      <rPr>
        <sz val="11"/>
        <color theme="1"/>
        <rFont val="Times New Roman"/>
        <family val="1"/>
        <charset val="204"/>
      </rPr>
      <t>1.</t>
    </r>
  </si>
  <si>
    <r>
      <rPr>
        <sz val="11"/>
        <color theme="1"/>
        <rFont val="Times New Roman"/>
        <family val="1"/>
        <charset val="204"/>
      </rPr>
      <t>Надходження, всього:</t>
    </r>
  </si>
  <si>
    <r>
      <rPr>
        <sz val="11"/>
        <color theme="1"/>
        <rFont val="Times New Roman"/>
        <family val="1"/>
        <charset val="204"/>
      </rPr>
      <t>х</t>
    </r>
  </si>
  <si>
    <r>
      <rPr>
        <sz val="11"/>
        <color theme="1"/>
        <rFont val="Times New Roman"/>
        <family val="1"/>
        <charset val="204"/>
      </rPr>
      <t>Бюджет розвитку за джерелами</t>
    </r>
  </si>
  <si>
    <r>
      <rPr>
        <sz val="11"/>
        <color theme="1"/>
        <rFont val="Times New Roman"/>
        <family val="1"/>
        <charset val="204"/>
      </rPr>
      <t>Надходження із аг. фонду бюджету до спецфонду (бюджету розвитку)</t>
    </r>
  </si>
  <si>
    <r>
      <rPr>
        <sz val="11"/>
        <color theme="1"/>
        <rFont val="Times New Roman"/>
        <family val="1"/>
        <charset val="204"/>
      </rPr>
      <t>Запозичення до бюджету</t>
    </r>
  </si>
  <si>
    <r>
      <rPr>
        <sz val="11"/>
        <color theme="1"/>
        <rFont val="Times New Roman"/>
        <family val="1"/>
        <charset val="204"/>
      </rPr>
      <t>Інші джерела</t>
    </r>
  </si>
  <si>
    <r>
      <rPr>
        <sz val="11"/>
        <color theme="1"/>
        <rFont val="Times New Roman"/>
        <family val="1"/>
        <charset val="204"/>
      </rPr>
      <t>Видатки бюджету розвитку всього:</t>
    </r>
  </si>
  <si>
    <r>
      <rPr>
        <sz val="11"/>
        <color theme="1"/>
        <rFont val="Times New Roman"/>
        <family val="1"/>
        <charset val="204"/>
      </rPr>
      <t>Пояснення щодо причин відхилення фактичних надходжень від касових видатків</t>
    </r>
  </si>
  <si>
    <r>
      <rPr>
        <sz val="11"/>
        <color theme="1"/>
        <rFont val="Times New Roman"/>
        <family val="1"/>
        <charset val="204"/>
      </rPr>
      <t>2.1</t>
    </r>
  </si>
  <si>
    <r>
      <rPr>
        <sz val="11"/>
        <color theme="1"/>
        <rFont val="Times New Roman"/>
        <family val="1"/>
        <charset val="204"/>
      </rPr>
      <t>Всього за інцест.проектами</t>
    </r>
  </si>
  <si>
    <r>
      <rPr>
        <sz val="11"/>
        <color theme="1"/>
        <rFont val="Times New Roman"/>
        <family val="1"/>
        <charset val="204"/>
      </rPr>
      <t>Інвестиційний проект (програма )1</t>
    </r>
  </si>
  <si>
    <r>
      <rPr>
        <sz val="11"/>
        <color theme="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</si>
  <si>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color theme="1"/>
        <rFont val="Times New Roman"/>
        <family val="1"/>
        <charset val="204"/>
      </rPr>
      <t>Напрям спрямування коштів(об’ єкт)2</t>
    </r>
  </si>
  <si>
    <r>
      <rPr>
        <sz val="11"/>
        <color theme="1"/>
        <rFont val="Times New Roman"/>
        <family val="1"/>
        <charset val="204"/>
      </rPr>
      <t>2.2</t>
    </r>
  </si>
  <si>
    <r>
      <rPr>
        <sz val="11"/>
        <color theme="1"/>
        <rFont val="Times New Roman"/>
        <family val="1"/>
        <charset val="204"/>
      </rPr>
      <t>Кап.видатки з утримання бюджетних установ</t>
    </r>
  </si>
  <si>
    <t>5.1 «Виконання бюджетної програми за напрямами використання бюджетних коштів»:                       (тис. грн.)</t>
  </si>
  <si>
    <t>Погашення кредиторської заборгованості за минулі роки</t>
  </si>
  <si>
    <t>Реалізація Програми громадського бюджету "Міський екологічний центр при краєзнавчому музеї імені Івана Спаського" у 2019 році</t>
  </si>
  <si>
    <t>Обсяг кредиторської заборгованості за минулі періоди</t>
  </si>
  <si>
    <t>Обсяг витрат на реалізацію громадського бюджету</t>
  </si>
  <si>
    <t>Обсяг кредиторської заборгованості, погашеної у звітному періоді</t>
  </si>
  <si>
    <t>Кількість заходів з реалізації громадського бюджету</t>
  </si>
  <si>
    <t>Відсоток погашення кредиторської заборгованості</t>
  </si>
  <si>
    <t>Відсоток виконання програми по громадському бюджету</t>
  </si>
  <si>
    <t>Забезпечення діяльності музеїв</t>
  </si>
  <si>
    <t>5.2 «Виконання бюджетної програми за джерелами надходжень спеціального фонду»                     (тис грн.)</t>
  </si>
  <si>
    <t>Середня вартість одного квитка, (квитанції за екскурсії по місту), грн.</t>
  </si>
  <si>
    <t>Середні витрати на одного відвідувача, грн.</t>
  </si>
  <si>
    <t>Середні витрати на реалізацію одного заходу по громадському бюджету, тис. грн.</t>
  </si>
  <si>
    <t xml:space="preserve">Головний бухгалтер  управління культури і туризму </t>
  </si>
  <si>
    <t>-</t>
  </si>
  <si>
    <t>Оцінка ефективності бюджетної програми за 2020 рік</t>
  </si>
  <si>
    <t>Придбання предметів довгострокового використання</t>
  </si>
  <si>
    <t>у т. ч.  за реалізованими квитками, квитанціями (за екскурсії по місту)</t>
  </si>
  <si>
    <t>у т.ч. безкоштовно</t>
  </si>
  <si>
    <t>Кількість предметів довгострокового використання</t>
  </si>
  <si>
    <t>Відсоток виконання плану з придбання предметів довгострокового використання</t>
  </si>
  <si>
    <t>Оксана СУШКО</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</si>
  <si>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а також щодо змін у структурі напрямів використання коштів</t>
  </si>
  <si>
    <t>Середня вартість одиниці предметів довгострокового користування, тис. грн.</t>
  </si>
  <si>
    <t>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 оплата праці яких здійснюється за ЄТС з 01.01.2020 року  та з 01.092020 року відповідно до Закону України "Про державний бюджет на 2020 рік", зростанням цін на товари та послуги,  проведенням поточних ремонтів в будівлях музею, в т.ч. для облаштування нового відділу  музею, фінансуванням в рамках Міської програми забезпечення пожежної безпеки Ніжинської міської ОТГ на 2020 рік.  Внаслідок економії при реалізації запланованих витрат зменшено витрати по спеціальному фонду за рахунок власних надходжень. Збільшення  обсягів видатків по спеціальному фонду (капітальних видатків) пояснюється  придбанням предметів довгострокового вжитку.</t>
  </si>
  <si>
    <t>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 оплата праці яких здійснюється за ЄТС з 01.01.2020 року та 01.09.2020 року відповідно до Закону України "Про державний бюджет на 2020 рік", зростанням цін на товари та послуги,  проведенням поточних ремонтів в будівлях музею, в ч. ремонти нового відділу музею.  Внаслідок економії при реалізації запланованих витрат зменшено витрати по спеціальному фонду за рахунок власних надходжень. Збільшення  обсягів капітальних видатків по спеціальному фонду пояснюється  придбанням предметів довгострокового вжитку.   Кредиторська заборгованість на кінецб року відсутня. В 2020 році фінансування  по Програмі реалізації громадського бюджету (бюджету участі) міста Ніжина на 2017-2021 роки не проводилось.</t>
  </si>
  <si>
    <t>Обсяг кредиторської заборгованості, погашеної у звітному періоді, тис. грн.</t>
  </si>
  <si>
    <t>Плановий обсяг доходів музеїв у тому числі доходи від реалізації квитків, квитанцій (за екскурсії по місту), тис.грн.</t>
  </si>
  <si>
    <t>Плановий обсяг доходів музеїв, тис. грн.</t>
  </si>
  <si>
    <t>у т.ч.  за реалізованими квитками, квитанціями (за екскурсії по місту)</t>
  </si>
  <si>
    <t>Обсяг витрат на реалізацію громадського бюджету, тис. грн.</t>
  </si>
  <si>
    <t>Обсяг кредиторської заборгованості за минулі періоди, тис.грн.</t>
  </si>
  <si>
    <t>Видатки загального фонду на забезпечення діяльності музеїв, тис.грн.</t>
  </si>
  <si>
    <t>динаміка збільшення відвідувачів у плановому періоді відповідно до фактичного показника попереднього періоду</t>
  </si>
  <si>
    <t>відсоток  предметів, які експонуються у загальній кількості експонатів основного музейного фонду</t>
  </si>
  <si>
    <t>відсоток виконання плану з придбання предметів довгострокового використання</t>
  </si>
  <si>
    <t>середня вартість одного квитка, (квитанції за екскурсії по місту)  (грн.)</t>
  </si>
  <si>
    <t>середні витрати на одного відвідувача, грн.</t>
  </si>
  <si>
    <t>середня вартість одиниці предметів довгострокового користування, тис.грн.</t>
  </si>
  <si>
    <t>Плановий обсяг доходів музеїв, тис.грн.</t>
  </si>
  <si>
    <t>Видатки загального фонду на забезпечення діяльності музеїв, тис. грн.</t>
  </si>
  <si>
    <t>На кінець 2020 року залишаються вакантні посади. Карантинні обмеження негативно вплинули на діяльність музею. Так, зменшилась кількість виставок та відвідувачів на них, кількість екскурсій та відвідувачів музею, і як наслідок  зменшення власних надходжень і значне зростання середії витрат на одного відвідувача (значного скорочення витрат на заробітну плату не відбулось, тому що скорочення штатної чисельності не проводилось, інші поточні витрати та ремонтні роботи проводились, а кількість відвідувачів істотно зменшилась через заборону масових заходів). Спостерігається негативна тенденція щодо виставкових площ та кількість експонатів, що представлені на них, внаслідок проведення поточних ремонтів в 4 будівлях музею.</t>
  </si>
  <si>
    <r>
      <rPr>
        <b/>
        <sz val="13"/>
        <rFont val="Times New Roman"/>
        <family val="1"/>
        <charset val="204"/>
      </rPr>
      <t>Пояснення щодо причин відхилення касових видатків(наданих кредитів) від планового показника:</t>
    </r>
    <r>
      <rPr>
        <sz val="13"/>
        <rFont val="Times New Roman"/>
        <family val="1"/>
        <charset val="204"/>
      </rPr>
      <t xml:space="preserve"> </t>
    </r>
    <r>
      <rPr>
        <i/>
        <sz val="13"/>
        <color rgb="FF0070C0"/>
        <rFont val="Times New Roman"/>
        <family val="1"/>
        <charset val="204"/>
      </rPr>
      <t xml:space="preserve"> Відхилення виникло по загальному фонду  - за рахунок  економії по  фактичним видаткам по виплаті  ЄСВ в зв’язку  із наявністю довготривалих лікарняних, на які передбачались кошти, по спеціальному фонду - через карантинні обмеження діяльність музею протягом року була обмежена, це вплинуло на рівень надходжень. </t>
    </r>
  </si>
  <si>
    <r>
      <t xml:space="preserve">Пояснення причин наявності залишку надходжень спеціального фонду: </t>
    </r>
    <r>
      <rPr>
        <sz val="13"/>
        <color rgb="FF0070C0"/>
        <rFont val="Times New Roman"/>
        <family val="1"/>
        <charset val="204"/>
      </rPr>
      <t xml:space="preserve"> Накопичення коштів на рахунках власних та спонсорських коштів для здійснення господарських операцій в майбутньому періоді.</t>
    </r>
  </si>
  <si>
    <r>
      <t xml:space="preserve">Пояснення причин відхилень фактичних обсягів надходжень від планових:  </t>
    </r>
    <r>
      <rPr>
        <sz val="13"/>
        <color rgb="FF0070C0"/>
        <rFont val="Times New Roman"/>
        <family val="1"/>
        <charset val="204"/>
      </rPr>
      <t>фактичних витрат здійснено менше ніж  передбачалось.</t>
    </r>
  </si>
  <si>
    <r>
      <t xml:space="preserve">Пояснення щодо розбіжностей між фактичними та плановими результативними показниками: </t>
    </r>
    <r>
      <rPr>
        <i/>
        <sz val="13"/>
        <color rgb="FF0070C0"/>
        <rFont val="Times New Roman"/>
        <family val="1"/>
        <charset val="204"/>
      </rPr>
      <t xml:space="preserve"> наявні вакантні посади, економія коштів на виплату заробітної плати із нарахуванням в зв'язку із незаповненістю вакантних посад, відпусток без збереження заробітної плати, тривалих лікарняних.</t>
    </r>
  </si>
  <si>
    <r>
      <t xml:space="preserve">Пояснення щодо розбіжностей між фактичними та плановими результативними показниками: </t>
    </r>
    <r>
      <rPr>
        <i/>
        <sz val="13"/>
        <color rgb="FF0070C0"/>
        <rFont val="Times New Roman"/>
        <family val="1"/>
        <charset val="204"/>
      </rPr>
      <t xml:space="preserve">   В зв’язку із діючими карантинними обмеженнями відбулось зменшення  власних надходжень і спостерігається зменшення кількості виставок та відвідувачів на них.  Кількість відвідувачів музею збільшилась за рахунок проведенням безкоштовних  екскурсій  для  дітей пільгових категорій навчальних закладів з інших міст.</t>
    </r>
  </si>
  <si>
    <r>
      <rPr>
        <b/>
        <sz val="13"/>
        <color theme="1"/>
        <rFont val="Times New Roman"/>
        <family val="1"/>
        <charset val="204"/>
      </rPr>
      <t xml:space="preserve">Пояснення щодо розбіжностей між фактичними та плановими результативними показниками: </t>
    </r>
    <r>
      <rPr>
        <i/>
        <sz val="13"/>
        <color theme="1"/>
        <rFont val="Times New Roman"/>
        <family val="1"/>
        <charset val="204"/>
      </rPr>
      <t xml:space="preserve">   </t>
    </r>
    <r>
      <rPr>
        <i/>
        <sz val="13"/>
        <color rgb="FF0070C0"/>
        <rFont val="Times New Roman"/>
        <family val="1"/>
        <charset val="204"/>
      </rPr>
      <t>відхилення пояснюється: по Загальному фонду - наявністю залишку плану на кінець звітного року; по Спеціальному фонду - фактично меншими надходженнями внаслідок дії карантинних обмежень.</t>
    </r>
  </si>
  <si>
    <r>
      <t xml:space="preserve">Пояснення щодо розбіжностей між фактичними та плановими результативними показниками:  </t>
    </r>
    <r>
      <rPr>
        <sz val="13"/>
        <color rgb="FF0070C0"/>
        <rFont val="Times New Roman"/>
        <family val="1"/>
        <charset val="204"/>
      </rPr>
      <t xml:space="preserve"> </t>
    </r>
    <r>
      <rPr>
        <i/>
        <sz val="13"/>
        <color rgb="FF0070C0"/>
        <rFont val="Times New Roman"/>
        <family val="1"/>
        <charset val="204"/>
      </rPr>
      <t>спостерігається негативна динаміка, пов’язана із не проведенням 14 виставок майстрів внаслідок дії карантину, і позитивна динаміка, що пояснюється перевиконанням плану по кількості відвідувачів музею.</t>
    </r>
  </si>
  <si>
    <r>
      <t xml:space="preserve">5.6    «Наявність фінансових порушень за результатами контрольних заходів»: </t>
    </r>
    <r>
      <rPr>
        <i/>
        <sz val="13"/>
        <color rgb="FF0070C0"/>
        <rFont val="Times New Roman"/>
        <family val="1"/>
        <charset val="204"/>
      </rPr>
      <t>Фінансових порушень не виявлено.</t>
    </r>
  </si>
  <si>
    <r>
      <t>5.7    «Стан фінансової дисципліни» :</t>
    </r>
    <r>
      <rPr>
        <i/>
        <sz val="13"/>
        <color theme="1"/>
        <rFont val="Times New Roman"/>
        <family val="1"/>
        <charset val="204"/>
      </rPr>
      <t xml:space="preserve"> </t>
    </r>
    <r>
      <rPr>
        <i/>
        <sz val="13"/>
        <color rgb="FF0070C0"/>
        <rFont val="Times New Roman"/>
        <family val="1"/>
        <charset val="204"/>
      </rPr>
      <t>Станом на 01.01.2021 р.  кредиторська заборгованість  відсутня.</t>
    </r>
  </si>
  <si>
    <r>
      <rPr>
        <b/>
        <sz val="13"/>
        <color theme="1"/>
        <rFont val="Times New Roman"/>
        <family val="1"/>
        <charset val="204"/>
      </rPr>
      <t>актуальності бюджетної програми</t>
    </r>
    <r>
      <rPr>
        <i/>
        <sz val="13"/>
        <color theme="1"/>
        <rFont val="Times New Roman"/>
        <family val="1"/>
        <charset val="204"/>
      </rPr>
      <t xml:space="preserve"> - </t>
    </r>
    <r>
      <rPr>
        <i/>
        <sz val="13"/>
        <color rgb="FF0070C0"/>
        <rFont val="Times New Roman"/>
        <family val="1"/>
        <charset val="204"/>
      </rPr>
      <t xml:space="preserve">Здійснення заходів з вивчення, збереження і використання матеріальної та духовної культури, залучення громадян до надбань національної і світової історико-культурної спадщини </t>
    </r>
  </si>
  <si>
    <r>
      <rPr>
        <b/>
        <sz val="13"/>
        <color theme="1"/>
        <rFont val="Times New Roman"/>
        <family val="1"/>
        <charset val="204"/>
      </rPr>
      <t xml:space="preserve">ефективності бюджетної програми </t>
    </r>
    <r>
      <rPr>
        <sz val="13"/>
        <color theme="1"/>
        <rFont val="Times New Roman"/>
        <family val="1"/>
        <charset val="204"/>
      </rPr>
      <t xml:space="preserve">- </t>
    </r>
    <r>
      <rPr>
        <i/>
        <sz val="13"/>
        <color theme="1"/>
        <rFont val="Times New Roman"/>
        <family val="1"/>
        <charset val="204"/>
      </rPr>
      <t xml:space="preserve">  </t>
    </r>
    <r>
      <rPr>
        <i/>
        <sz val="13"/>
        <color rgb="FF0070C0"/>
        <rFont val="Times New Roman"/>
        <family val="1"/>
        <charset val="204"/>
      </rPr>
      <t xml:space="preserve">Основні завдання, покладені на музей імені Спаського, виконані в повному обсязі . Виділені бюджетні асигнування у 2020 році надали можливість забезпечити реалізацію основних функцій та завдань, покладених на музей, а також здійснювалась оплата всіх обов'язкових платежів за комунальні послуги і енергоносії, здійснено поточні видатки для придбання необхідних товарів та послуг (що забезпечували належне функціонування закладу), забезпечено своєчасну виплату заробітної плати, здійснювались ремонтні роботи у будівлях музею. </t>
    </r>
  </si>
  <si>
    <r>
      <rPr>
        <b/>
        <sz val="13"/>
        <color theme="1"/>
        <rFont val="Times New Roman"/>
        <family val="1"/>
        <charset val="204"/>
      </rPr>
      <t>корисності бюджетної програми</t>
    </r>
    <r>
      <rPr>
        <sz val="13"/>
        <color theme="1"/>
        <rFont val="Times New Roman"/>
        <family val="1"/>
        <charset val="204"/>
      </rPr>
      <t xml:space="preserve"> -</t>
    </r>
    <r>
      <rPr>
        <i/>
        <sz val="13"/>
        <color theme="1"/>
        <rFont val="Times New Roman"/>
        <family val="1"/>
        <charset val="204"/>
      </rPr>
      <t xml:space="preserve">  </t>
    </r>
    <r>
      <rPr>
        <i/>
        <sz val="13"/>
        <color rgb="FF0070C0"/>
        <rFont val="Times New Roman"/>
        <family val="1"/>
        <charset val="204"/>
      </rPr>
      <t>Забезпечується право громадян на ознайомлення з історією та культурою свого регіону, області; відбувається збереження та вивчення пам’яток історії для майбутніх поколінь. Так у 2020 році  (враховуючи періоди заборони діяльності музеїв)  музей відвідало 1 526 громадян та гостей міста.</t>
    </r>
  </si>
  <si>
    <r>
      <rPr>
        <b/>
        <sz val="13"/>
        <color theme="1"/>
        <rFont val="Times New Roman"/>
        <family val="1"/>
        <charset val="204"/>
      </rPr>
      <t>Довгострокових наслідків бюджетної програми</t>
    </r>
    <r>
      <rPr>
        <sz val="13"/>
        <color theme="1"/>
        <rFont val="Times New Roman"/>
        <family val="1"/>
        <charset val="204"/>
      </rPr>
      <t xml:space="preserve"> - </t>
    </r>
    <r>
      <rPr>
        <i/>
        <sz val="13"/>
        <color rgb="FF0070C0"/>
        <rFont val="Times New Roman"/>
        <family val="1"/>
        <charset val="204"/>
      </rPr>
      <t>Програма потребує постійної реалізації в наступних роках, а також збільшення видатків з метою проведення модернізації та оновлення матеріально-технічної бази музею, поповнення експонатів.</t>
    </r>
  </si>
  <si>
    <t>плановий обсяг доходів виставок у т.ч. доходи від реалізації квитків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</si>
</sst>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0.0"/>
    <numFmt numFmtId="166" formatCode="#,##0.0_ ;\-#,##0.0\ "/>
    <numFmt numFmtId="167" formatCode="#,##0.0"/>
  </numFmts>
  <fonts count="33" x14ac:knownFonts="1">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0"/>
      <name val="Times New Roman"/>
      <family val="1"/>
      <charset val="204"/>
    </font>
    <font>
      <sz val="10"/>
      <color theme="1"/>
      <name val="Times New Roman"/>
      <family val="1"/>
      <charset val="204"/>
    </font>
    <font>
      <sz val="11"/>
      <color theme="1"/>
      <name val="Times New Roman"/>
      <family val="1"/>
      <charset val="204"/>
    </font>
    <font>
      <sz val="8"/>
      <color theme="1"/>
      <name val="Times New Roman"/>
      <family val="1"/>
      <charset val="204"/>
    </font>
    <font>
      <b/>
      <sz val="10"/>
      <color theme="1"/>
      <name val="Times New Roman"/>
      <family val="1"/>
      <charset val="204"/>
    </font>
    <font>
      <b/>
      <sz val="11"/>
      <color theme="1"/>
      <name val="Times New Roman"/>
      <family val="1"/>
      <charset val="204"/>
    </font>
    <font>
      <sz val="12"/>
      <color theme="1"/>
      <name val="Times New Roman"/>
      <family val="1"/>
      <charset val="204"/>
    </font>
    <font>
      <sz val="9"/>
      <color theme="1"/>
      <name val="Times New Roman"/>
      <family val="1"/>
      <charset val="204"/>
    </font>
    <font>
      <b/>
      <sz val="16"/>
      <name val="Times New Roman"/>
      <family val="1"/>
      <charset val="204"/>
    </font>
    <font>
      <b/>
      <sz val="8"/>
      <name val="Times New Roman"/>
      <family val="1"/>
      <charset val="204"/>
    </font>
    <font>
      <sz val="12"/>
      <color rgb="FF0070C0"/>
      <name val="Times New Roman"/>
      <family val="1"/>
      <charset val="204"/>
    </font>
    <font>
      <sz val="12"/>
      <color theme="4" tint="-0.249977111117893"/>
      <name val="Times New Roman"/>
      <family val="1"/>
      <charset val="204"/>
    </font>
    <font>
      <i/>
      <sz val="12"/>
      <color theme="1"/>
      <name val="Times New Roman"/>
      <family val="1"/>
      <charset val="204"/>
    </font>
    <font>
      <sz val="12"/>
      <color rgb="FFFF0000"/>
      <name val="Times New Roman"/>
      <family val="1"/>
      <charset val="204"/>
    </font>
    <font>
      <sz val="10"/>
      <color rgb="FFFF0000"/>
      <name val="Times New Roman"/>
      <family val="1"/>
      <charset val="204"/>
    </font>
    <font>
      <sz val="13"/>
      <name val="Times New Roman"/>
      <family val="1"/>
      <charset val="204"/>
    </font>
    <font>
      <b/>
      <sz val="13"/>
      <name val="Times New Roman"/>
      <family val="1"/>
      <charset val="204"/>
    </font>
    <font>
      <i/>
      <sz val="13"/>
      <color rgb="FF0070C0"/>
      <name val="Times New Roman"/>
      <family val="1"/>
      <charset val="204"/>
    </font>
    <font>
      <sz val="13"/>
      <color rgb="FF0070C0"/>
      <name val="Times New Roman"/>
      <family val="1"/>
      <charset val="204"/>
    </font>
    <font>
      <b/>
      <sz val="13"/>
      <color theme="1"/>
      <name val="Times New Roman"/>
      <family val="1"/>
      <charset val="204"/>
    </font>
    <font>
      <sz val="13"/>
      <color theme="1"/>
      <name val="Times New Roman"/>
      <family val="1"/>
      <charset val="204"/>
    </font>
    <font>
      <i/>
      <sz val="13"/>
      <color theme="1"/>
      <name val="Times New Roman"/>
      <family val="1"/>
      <charset val="204"/>
    </font>
    <font>
      <i/>
      <sz val="13"/>
      <name val="Times New Roman"/>
      <family val="1"/>
      <charset val="204"/>
    </font>
  </fonts>
  <fills count="2">
    <fill>
      <patternFill patternType="none"/>
    </fill>
    <fill>
      <patternFill patternType="gray125"/>
    </fill>
  </fills>
  <borders count="16">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1" fillId="0" borderId="5"/>
    <xf numFmtId="164" fontId="8" fillId="0" borderId="0" applyFont="0" applyFill="0" applyBorder="0" applyAlignment="0" applyProtection="0"/>
  </cellStyleXfs>
  <cellXfs count="128">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2" fillId="0" borderId="8" xfId="0" applyFont="1" applyBorder="1" applyAlignment="1">
      <alignment horizontal="center" vertical="center" wrapText="1"/>
    </xf>
    <xf numFmtId="0" fontId="10" fillId="0" borderId="0" xfId="0" applyFont="1" applyAlignment="1">
      <alignment horizontal="left" vertical="center" wrapText="1"/>
    </xf>
    <xf numFmtId="0" fontId="7" fillId="0" borderId="8" xfId="0" applyFont="1" applyBorder="1" applyAlignment="1">
      <alignment horizontal="left" vertical="center" wrapText="1"/>
    </xf>
    <xf numFmtId="0" fontId="7" fillId="0" borderId="8" xfId="0" applyFont="1" applyBorder="1" applyAlignment="1">
      <alignment horizontal="center" vertical="center" wrapText="1"/>
    </xf>
    <xf numFmtId="0" fontId="5"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wrapText="1"/>
    </xf>
    <xf numFmtId="0" fontId="7" fillId="0" borderId="8" xfId="0" applyFont="1" applyBorder="1" applyAlignment="1">
      <alignment horizontal="left" vertical="center" wrapText="1"/>
    </xf>
    <xf numFmtId="0" fontId="5" fillId="0" borderId="8" xfId="0" applyFont="1" applyBorder="1" applyAlignment="1">
      <alignment horizontal="left" vertical="center" wrapText="1"/>
    </xf>
    <xf numFmtId="49" fontId="9" fillId="0" borderId="0" xfId="0" applyNumberFormat="1" applyFont="1" applyAlignment="1">
      <alignment horizontal="center" vertical="center" wrapText="1"/>
    </xf>
    <xf numFmtId="0" fontId="7" fillId="0" borderId="8" xfId="0" applyFont="1" applyBorder="1" applyAlignment="1">
      <alignment horizontal="center" vertical="center" wrapText="1"/>
    </xf>
    <xf numFmtId="0" fontId="13" fillId="0" borderId="8" xfId="0" applyFont="1" applyBorder="1" applyAlignment="1">
      <alignment horizontal="center" vertical="center" wrapText="1"/>
    </xf>
    <xf numFmtId="0" fontId="14" fillId="0" borderId="8" xfId="0" applyFont="1" applyBorder="1" applyAlignment="1">
      <alignment horizontal="left" vertical="center" wrapText="1"/>
    </xf>
    <xf numFmtId="0" fontId="14" fillId="0" borderId="12" xfId="0" applyFont="1" applyBorder="1" applyAlignment="1">
      <alignment horizontal="left" vertical="center" wrapText="1"/>
    </xf>
    <xf numFmtId="0" fontId="14" fillId="0" borderId="10" xfId="0" applyFont="1" applyBorder="1" applyAlignment="1">
      <alignment horizontal="left" vertical="center" wrapText="1"/>
    </xf>
    <xf numFmtId="0" fontId="12" fillId="0" borderId="8" xfId="0" applyFont="1" applyBorder="1" applyAlignment="1">
      <alignment horizontal="left" wrapText="1"/>
    </xf>
    <xf numFmtId="0" fontId="12" fillId="0" borderId="8" xfId="0" applyFont="1" applyBorder="1" applyAlignment="1">
      <alignment horizontal="left" vertical="top" wrapText="1"/>
    </xf>
    <xf numFmtId="0" fontId="11" fillId="0" borderId="11" xfId="0" applyFont="1" applyBorder="1" applyAlignment="1">
      <alignment horizontal="center" vertical="center" wrapText="1"/>
    </xf>
    <xf numFmtId="0" fontId="11" fillId="0" borderId="10" xfId="0" applyFont="1" applyBorder="1" applyAlignment="1">
      <alignment horizontal="left" vertical="center" wrapText="1"/>
    </xf>
    <xf numFmtId="0" fontId="12" fillId="0" borderId="13" xfId="0" applyFont="1" applyBorder="1" applyAlignment="1">
      <alignment horizontal="left" wrapText="1"/>
    </xf>
    <xf numFmtId="2" fontId="11" fillId="0" borderId="8" xfId="0" applyNumberFormat="1" applyFont="1" applyBorder="1" applyAlignment="1">
      <alignment horizontal="center" vertical="center" wrapText="1"/>
    </xf>
    <xf numFmtId="0" fontId="15" fillId="0" borderId="12" xfId="0" applyFont="1" applyBorder="1" applyAlignment="1">
      <alignment horizontal="left" vertical="center" wrapText="1"/>
    </xf>
    <xf numFmtId="0" fontId="11" fillId="0" borderId="8" xfId="0" applyFont="1" applyBorder="1" applyAlignment="1">
      <alignment horizontal="center" vertical="center" wrapText="1"/>
    </xf>
    <xf numFmtId="0" fontId="11" fillId="0" borderId="8" xfId="0" applyFont="1" applyBorder="1" applyAlignment="1">
      <alignment horizontal="left" vertical="center" wrapText="1"/>
    </xf>
    <xf numFmtId="0" fontId="11" fillId="0" borderId="8" xfId="0" applyFont="1" applyBorder="1" applyAlignment="1">
      <alignment vertical="center" wrapText="1"/>
    </xf>
    <xf numFmtId="0" fontId="12" fillId="0" borderId="8" xfId="0" applyFont="1" applyBorder="1" applyAlignment="1">
      <alignment horizontal="left" vertical="center" wrapText="1"/>
    </xf>
    <xf numFmtId="0" fontId="17" fillId="0" borderId="8" xfId="0" applyFont="1" applyBorder="1" applyAlignment="1">
      <alignment horizontal="center" vertical="center" wrapText="1"/>
    </xf>
    <xf numFmtId="0" fontId="11" fillId="0" borderId="0" xfId="0" applyFont="1" applyAlignment="1">
      <alignment horizontal="left" vertical="center" wrapText="1"/>
    </xf>
    <xf numFmtId="0" fontId="16" fillId="0" borderId="0" xfId="0" applyFont="1" applyAlignment="1">
      <alignment horizontal="left" vertical="center" wrapText="1"/>
    </xf>
    <xf numFmtId="0" fontId="12" fillId="0" borderId="5" xfId="0" applyFont="1" applyBorder="1" applyAlignment="1">
      <alignment horizontal="left" vertical="center" wrapText="1"/>
    </xf>
    <xf numFmtId="167" fontId="11" fillId="0" borderId="11" xfId="0" applyNumberFormat="1" applyFont="1" applyBorder="1" applyAlignment="1">
      <alignment horizontal="center" vertical="center" wrapText="1"/>
    </xf>
    <xf numFmtId="167" fontId="11" fillId="0" borderId="8" xfId="0" applyNumberFormat="1" applyFont="1" applyBorder="1" applyAlignment="1">
      <alignment horizontal="center" vertical="center" wrapText="1"/>
    </xf>
    <xf numFmtId="0" fontId="12" fillId="0" borderId="8" xfId="0" applyFont="1" applyBorder="1" applyAlignment="1">
      <alignment wrapText="1"/>
    </xf>
    <xf numFmtId="0" fontId="12" fillId="0" borderId="12" xfId="0" applyFont="1" applyBorder="1" applyAlignment="1">
      <alignment horizontal="left" wrapText="1"/>
    </xf>
    <xf numFmtId="0" fontId="6" fillId="0" borderId="0" xfId="0" applyFont="1" applyAlignment="1">
      <alignment horizontal="left" vertical="center" wrapText="1"/>
    </xf>
    <xf numFmtId="0" fontId="19" fillId="0" borderId="0" xfId="0" applyFont="1" applyAlignment="1">
      <alignment horizontal="center" vertical="center" wrapText="1"/>
    </xf>
    <xf numFmtId="0" fontId="9" fillId="0" borderId="14" xfId="0" applyFont="1" applyBorder="1" applyAlignment="1">
      <alignment horizontal="center" vertical="center" wrapText="1"/>
    </xf>
    <xf numFmtId="165" fontId="20" fillId="0" borderId="8" xfId="0" applyNumberFormat="1" applyFont="1" applyBorder="1" applyAlignment="1">
      <alignment horizontal="center" vertical="center" wrapText="1"/>
    </xf>
    <xf numFmtId="167" fontId="20" fillId="0" borderId="8" xfId="0" applyNumberFormat="1" applyFont="1" applyBorder="1" applyAlignment="1">
      <alignment horizontal="center" vertical="center" wrapText="1"/>
    </xf>
    <xf numFmtId="165" fontId="21" fillId="0" borderId="8" xfId="0" applyNumberFormat="1" applyFont="1" applyBorder="1" applyAlignment="1">
      <alignment horizontal="center" vertical="center" wrapText="1"/>
    </xf>
    <xf numFmtId="167" fontId="16" fillId="0" borderId="8" xfId="2" applyNumberFormat="1" applyFont="1" applyBorder="1" applyAlignment="1">
      <alignment horizontal="center" vertical="center" wrapText="1"/>
    </xf>
    <xf numFmtId="0" fontId="22" fillId="0" borderId="8" xfId="0" applyFont="1" applyBorder="1" applyAlignment="1">
      <alignment horizontal="left" vertical="center" wrapText="1"/>
    </xf>
    <xf numFmtId="0" fontId="16" fillId="0" borderId="8" xfId="0" applyFont="1" applyBorder="1" applyAlignment="1">
      <alignment horizontal="center" vertical="center" wrapText="1"/>
    </xf>
    <xf numFmtId="166" fontId="16" fillId="0" borderId="8" xfId="2" applyNumberFormat="1" applyFont="1" applyBorder="1" applyAlignment="1">
      <alignment horizontal="center" vertical="center" wrapText="1"/>
    </xf>
    <xf numFmtId="167" fontId="16" fillId="0" borderId="8" xfId="0" applyNumberFormat="1" applyFont="1" applyBorder="1" applyAlignment="1">
      <alignment horizontal="center" vertical="center" wrapText="1"/>
    </xf>
    <xf numFmtId="165" fontId="16" fillId="0" borderId="8" xfId="0" applyNumberFormat="1" applyFont="1" applyBorder="1" applyAlignment="1">
      <alignment horizontal="center" vertical="center" wrapText="1"/>
    </xf>
    <xf numFmtId="165" fontId="16" fillId="0" borderId="8" xfId="2" applyNumberFormat="1" applyFont="1" applyBorder="1" applyAlignment="1">
      <alignment horizontal="center" vertical="center" wrapText="1"/>
    </xf>
    <xf numFmtId="2" fontId="16" fillId="0" borderId="8" xfId="0" applyNumberFormat="1" applyFont="1" applyBorder="1" applyAlignment="1">
      <alignment horizontal="center" vertical="center" wrapText="1"/>
    </xf>
    <xf numFmtId="0" fontId="16" fillId="0" borderId="14" xfId="0" applyFont="1" applyBorder="1" applyAlignment="1">
      <alignment horizontal="left" vertical="center" wrapText="1"/>
    </xf>
    <xf numFmtId="0" fontId="7" fillId="0" borderId="8" xfId="0" applyFont="1" applyBorder="1" applyAlignment="1">
      <alignment horizontal="center" vertical="center" wrapText="1"/>
    </xf>
    <xf numFmtId="0" fontId="11" fillId="0" borderId="8" xfId="0" applyFont="1" applyBorder="1" applyAlignment="1">
      <alignment horizontal="left" vertical="center" wrapText="1"/>
    </xf>
    <xf numFmtId="0" fontId="5" fillId="0" borderId="8" xfId="0" applyFont="1" applyBorder="1" applyAlignment="1">
      <alignment horizontal="left" vertical="center" wrapText="1"/>
    </xf>
    <xf numFmtId="0" fontId="12" fillId="0" borderId="8" xfId="0" applyFont="1" applyBorder="1" applyAlignment="1">
      <alignment horizontal="left" vertical="center" wrapText="1"/>
    </xf>
    <xf numFmtId="166" fontId="23" fillId="0" borderId="8" xfId="2" applyNumberFormat="1" applyFont="1" applyBorder="1" applyAlignment="1">
      <alignment horizontal="center" vertical="center" wrapText="1"/>
    </xf>
    <xf numFmtId="0" fontId="24" fillId="0" borderId="0" xfId="0" applyFont="1" applyAlignment="1">
      <alignment horizontal="left" vertical="center" wrapText="1"/>
    </xf>
    <xf numFmtId="167" fontId="4" fillId="0" borderId="8" xfId="2" applyNumberFormat="1" applyFont="1" applyBorder="1" applyAlignment="1">
      <alignment horizontal="center" vertical="center" wrapText="1"/>
    </xf>
    <xf numFmtId="0" fontId="14" fillId="0" borderId="10" xfId="0" applyFont="1" applyFill="1" applyBorder="1" applyAlignment="1">
      <alignment horizontal="left" vertical="center" wrapText="1"/>
    </xf>
    <xf numFmtId="0" fontId="12" fillId="0" borderId="8" xfId="0" applyFont="1" applyFill="1" applyBorder="1" applyAlignment="1">
      <alignment wrapText="1"/>
    </xf>
    <xf numFmtId="167" fontId="16" fillId="0" borderId="8" xfId="0" applyNumberFormat="1" applyFont="1" applyFill="1" applyBorder="1" applyAlignment="1">
      <alignment horizontal="center" vertical="center" wrapText="1"/>
    </xf>
    <xf numFmtId="167" fontId="16" fillId="0" borderId="8" xfId="2" applyNumberFormat="1" applyFont="1" applyFill="1" applyBorder="1" applyAlignment="1">
      <alignment horizontal="center" vertical="center" wrapText="1"/>
    </xf>
    <xf numFmtId="0" fontId="7" fillId="0" borderId="0" xfId="0" applyFont="1" applyFill="1" applyAlignment="1">
      <alignment horizontal="left" vertical="center" wrapText="1"/>
    </xf>
    <xf numFmtId="167" fontId="4" fillId="0" borderId="8" xfId="2" applyNumberFormat="1" applyFont="1" applyFill="1" applyBorder="1" applyAlignment="1">
      <alignment horizontal="center" vertical="center" wrapText="1"/>
    </xf>
    <xf numFmtId="166" fontId="4" fillId="0" borderId="8" xfId="2" applyNumberFormat="1" applyFont="1" applyBorder="1" applyAlignment="1">
      <alignment horizontal="center" vertical="center" wrapText="1"/>
    </xf>
    <xf numFmtId="167" fontId="4" fillId="0" borderId="8" xfId="0" applyNumberFormat="1" applyFont="1" applyBorder="1" applyAlignment="1">
      <alignment horizontal="center" vertical="center" wrapText="1"/>
    </xf>
    <xf numFmtId="0" fontId="5" fillId="0" borderId="12" xfId="0" applyFont="1" applyBorder="1" applyAlignment="1">
      <alignment horizontal="left" wrapText="1"/>
    </xf>
    <xf numFmtId="0" fontId="4" fillId="0" borderId="8" xfId="0" applyFont="1" applyBorder="1" applyAlignment="1">
      <alignment horizontal="center" vertical="center" wrapText="1"/>
    </xf>
    <xf numFmtId="167" fontId="20" fillId="0" borderId="8" xfId="0" applyNumberFormat="1" applyFont="1" applyFill="1" applyBorder="1" applyAlignment="1">
      <alignment horizontal="center" vertical="center" wrapText="1"/>
    </xf>
    <xf numFmtId="1" fontId="16" fillId="0" borderId="11" xfId="0" applyNumberFormat="1" applyFont="1" applyBorder="1" applyAlignment="1">
      <alignment horizontal="center" vertical="center" wrapText="1"/>
    </xf>
    <xf numFmtId="1" fontId="16" fillId="0" borderId="8" xfId="0" applyNumberFormat="1" applyFont="1" applyBorder="1" applyAlignment="1">
      <alignment horizontal="center" vertical="center" wrapText="1"/>
    </xf>
    <xf numFmtId="0" fontId="16" fillId="0" borderId="11" xfId="0" applyNumberFormat="1" applyFont="1" applyBorder="1" applyAlignment="1">
      <alignment horizontal="center" vertical="center" wrapText="1"/>
    </xf>
    <xf numFmtId="0" fontId="16" fillId="0" borderId="8" xfId="0" applyNumberFormat="1" applyFont="1" applyBorder="1" applyAlignment="1">
      <alignment horizontal="center" vertical="center" wrapText="1"/>
    </xf>
    <xf numFmtId="167" fontId="16" fillId="0" borderId="11" xfId="0" applyNumberFormat="1" applyFont="1" applyBorder="1" applyAlignment="1">
      <alignment horizontal="center" vertical="center" wrapText="1"/>
    </xf>
    <xf numFmtId="0" fontId="16" fillId="0" borderId="11" xfId="0" applyFont="1" applyBorder="1" applyAlignment="1">
      <alignment horizontal="center" vertical="center" wrapText="1"/>
    </xf>
    <xf numFmtId="2" fontId="16" fillId="0" borderId="11" xfId="0" applyNumberFormat="1" applyFont="1" applyBorder="1" applyAlignment="1">
      <alignment horizontal="center" vertical="center" wrapText="1"/>
    </xf>
    <xf numFmtId="165" fontId="16" fillId="0" borderId="11" xfId="0" applyNumberFormat="1" applyFont="1" applyBorder="1" applyAlignment="1">
      <alignment horizontal="center" vertical="center" wrapText="1"/>
    </xf>
    <xf numFmtId="0" fontId="4" fillId="0" borderId="11" xfId="0"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8" xfId="0" applyNumberFormat="1" applyFont="1" applyBorder="1" applyAlignment="1">
      <alignment horizontal="center" vertical="center" wrapText="1"/>
    </xf>
    <xf numFmtId="0" fontId="25" fillId="0" borderId="0" xfId="0" applyFont="1" applyAlignment="1">
      <alignment horizontal="left" vertical="center" wrapText="1"/>
    </xf>
    <xf numFmtId="0" fontId="7" fillId="0" borderId="14" xfId="0" applyFont="1" applyBorder="1" applyAlignment="1">
      <alignment horizontal="left" vertical="center" wrapText="1"/>
    </xf>
    <xf numFmtId="0" fontId="9" fillId="0" borderId="14" xfId="0" applyFont="1" applyBorder="1" applyAlignment="1">
      <alignment horizontal="center" vertical="center" wrapText="1"/>
    </xf>
    <xf numFmtId="0" fontId="7" fillId="0" borderId="5" xfId="0" applyFont="1" applyBorder="1" applyAlignment="1">
      <alignment horizontal="center" vertical="center" wrapText="1"/>
    </xf>
    <xf numFmtId="0" fontId="6" fillId="0" borderId="5" xfId="0" applyFont="1" applyBorder="1" applyAlignment="1">
      <alignment horizontal="center" vertical="center" wrapText="1"/>
    </xf>
    <xf numFmtId="0" fontId="18" fillId="0" borderId="0" xfId="0" applyFont="1" applyAlignment="1">
      <alignment horizontal="center" vertical="center" wrapText="1"/>
    </xf>
    <xf numFmtId="0" fontId="7" fillId="0" borderId="8" xfId="0" applyFont="1" applyBorder="1" applyAlignment="1">
      <alignment horizontal="left" vertical="center" wrapText="1"/>
    </xf>
    <xf numFmtId="0" fontId="7" fillId="0" borderId="8" xfId="0" applyFont="1" applyBorder="1" applyAlignment="1">
      <alignment horizontal="center" vertical="center" wrapText="1"/>
    </xf>
    <xf numFmtId="0" fontId="27" fillId="0" borderId="0" xfId="0" applyFont="1" applyAlignment="1">
      <alignment horizontal="left" vertical="center" wrapText="1"/>
    </xf>
    <xf numFmtId="0" fontId="9" fillId="0" borderId="0" xfId="0" applyFont="1" applyAlignment="1">
      <alignment horizontal="left" vertical="center" wrapText="1"/>
    </xf>
    <xf numFmtId="0" fontId="4" fillId="0" borderId="2" xfId="0" applyFont="1" applyBorder="1" applyAlignment="1">
      <alignment horizontal="left" vertical="center" wrapText="1"/>
    </xf>
    <xf numFmtId="0" fontId="7" fillId="0" borderId="2" xfId="0" applyFont="1" applyBorder="1" applyAlignment="1">
      <alignment horizontal="left" vertical="center" wrapText="1"/>
    </xf>
    <xf numFmtId="0" fontId="11" fillId="0" borderId="8" xfId="0" applyFont="1" applyBorder="1" applyAlignment="1">
      <alignment horizontal="left" vertical="center" wrapText="1"/>
    </xf>
    <xf numFmtId="0" fontId="25" fillId="0" borderId="2" xfId="0" applyFont="1" applyBorder="1" applyAlignment="1">
      <alignment horizontal="left" vertical="center" wrapText="1"/>
    </xf>
    <xf numFmtId="0" fontId="25" fillId="0" borderId="8" xfId="0" applyFont="1" applyBorder="1" applyAlignment="1">
      <alignment horizontal="left" vertical="center" wrapText="1"/>
    </xf>
    <xf numFmtId="0" fontId="14" fillId="0" borderId="8" xfId="0" applyFont="1" applyBorder="1" applyAlignment="1">
      <alignment horizontal="left" vertical="center" wrapText="1"/>
    </xf>
    <xf numFmtId="0" fontId="29" fillId="0" borderId="8" xfId="0" applyFont="1" applyBorder="1" applyAlignment="1">
      <alignment horizontal="left" vertical="center" wrapText="1"/>
    </xf>
    <xf numFmtId="0" fontId="30" fillId="0" borderId="13" xfId="0" applyFont="1" applyBorder="1" applyAlignment="1">
      <alignment horizontal="left" vertical="center" wrapText="1"/>
    </xf>
    <xf numFmtId="0" fontId="30" fillId="0" borderId="8" xfId="0" applyFont="1" applyBorder="1" applyAlignment="1">
      <alignment horizontal="left" vertical="center" wrapText="1"/>
    </xf>
    <xf numFmtId="0" fontId="15" fillId="0" borderId="9" xfId="0" applyFont="1" applyBorder="1" applyAlignment="1">
      <alignment horizontal="center" vertical="center" wrapText="1"/>
    </xf>
    <xf numFmtId="0" fontId="15" fillId="0" borderId="5" xfId="0" applyFont="1" applyBorder="1" applyAlignment="1">
      <alignment horizontal="left" vertical="center" wrapText="1"/>
    </xf>
    <xf numFmtId="0" fontId="14" fillId="0" borderId="5" xfId="0" applyFont="1" applyBorder="1" applyAlignment="1">
      <alignment horizontal="left" vertical="center" wrapText="1"/>
    </xf>
    <xf numFmtId="0" fontId="27" fillId="0" borderId="8" xfId="0" applyFont="1" applyBorder="1" applyAlignment="1">
      <alignment horizontal="left" vertical="center" wrapText="1"/>
    </xf>
    <xf numFmtId="0" fontId="15" fillId="0" borderId="5" xfId="0" applyFont="1" applyBorder="1" applyAlignment="1">
      <alignment horizontal="center" vertical="center" wrapText="1"/>
    </xf>
    <xf numFmtId="0" fontId="16" fillId="0" borderId="1" xfId="0" applyFont="1" applyBorder="1" applyAlignment="1">
      <alignment horizontal="left" vertical="center" wrapText="1"/>
    </xf>
    <xf numFmtId="0" fontId="11" fillId="0" borderId="1" xfId="0" applyFont="1" applyBorder="1" applyAlignment="1">
      <alignment horizontal="left" vertical="center" wrapText="1"/>
    </xf>
    <xf numFmtId="0" fontId="11" fillId="0" borderId="8" xfId="0" applyFont="1" applyBorder="1" applyAlignment="1">
      <alignment horizontal="center" vertical="center" wrapText="1"/>
    </xf>
    <xf numFmtId="0" fontId="12" fillId="0" borderId="8" xfId="0" applyFont="1" applyBorder="1" applyAlignment="1">
      <alignment horizontal="center" vertical="center" wrapText="1"/>
    </xf>
    <xf numFmtId="0" fontId="16" fillId="0" borderId="0" xfId="0" applyFont="1" applyAlignment="1">
      <alignment horizontal="left" wrapText="1"/>
    </xf>
    <xf numFmtId="0" fontId="30" fillId="0" borderId="5" xfId="0" applyFont="1" applyBorder="1" applyAlignment="1">
      <alignment horizontal="left" vertical="center" wrapText="1"/>
    </xf>
    <xf numFmtId="0" fontId="30" fillId="0" borderId="3" xfId="0" applyFont="1" applyBorder="1" applyAlignment="1">
      <alignment horizontal="left" vertical="center" wrapText="1"/>
    </xf>
    <xf numFmtId="0" fontId="3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31" fillId="0" borderId="8" xfId="0" applyFont="1" applyFill="1" applyBorder="1" applyAlignment="1">
      <alignment horizontal="left" vertical="center" wrapText="1"/>
    </xf>
    <xf numFmtId="0" fontId="15" fillId="0" borderId="10" xfId="0" applyFont="1" applyBorder="1" applyAlignment="1">
      <alignment horizontal="left" vertical="center" wrapText="1"/>
    </xf>
    <xf numFmtId="0" fontId="11" fillId="0" borderId="15" xfId="0" applyFont="1" applyBorder="1" applyAlignment="1">
      <alignment horizontal="left" vertical="center" wrapText="1"/>
    </xf>
    <xf numFmtId="0" fontId="11" fillId="0" borderId="11" xfId="0" applyFont="1" applyBorder="1" applyAlignment="1">
      <alignment horizontal="left" vertical="center" wrapText="1"/>
    </xf>
    <xf numFmtId="0" fontId="32" fillId="0" borderId="8" xfId="0" applyFont="1" applyBorder="1" applyAlignment="1">
      <alignment horizontal="left" vertical="center" wrapText="1"/>
    </xf>
    <xf numFmtId="0" fontId="15" fillId="0" borderId="8" xfId="0" applyFont="1" applyBorder="1" applyAlignment="1">
      <alignment horizontal="center" vertical="center" wrapText="1"/>
    </xf>
    <xf numFmtId="0" fontId="14" fillId="0" borderId="8" xfId="0" applyFont="1" applyBorder="1" applyAlignment="1">
      <alignment horizontal="center" vertical="center" wrapText="1"/>
    </xf>
    <xf numFmtId="0" fontId="27" fillId="0" borderId="5" xfId="0" applyFont="1" applyBorder="1" applyAlignment="1">
      <alignment horizontal="left" vertical="center" wrapText="1"/>
    </xf>
    <xf numFmtId="0" fontId="12" fillId="0" borderId="8" xfId="0" applyFont="1" applyBorder="1" applyAlignment="1">
      <alignment horizontal="left" vertical="center" wrapText="1"/>
    </xf>
  </cellXfs>
  <cellStyles count="3">
    <cellStyle name="Звичайний 2" xfId="1"/>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5"/>
  <sheetViews>
    <sheetView tabSelected="1" topLeftCell="A221" zoomScale="120" zoomScaleNormal="120" zoomScaleSheetLayoutView="85" workbookViewId="0">
      <selection activeCell="L23" sqref="L23"/>
    </sheetView>
  </sheetViews>
  <sheetFormatPr defaultColWidth="34" defaultRowHeight="12.75" x14ac:dyDescent="0.2"/>
  <cols>
    <col min="1" max="1" width="5.5703125" style="2" customWidth="1"/>
    <col min="2" max="2" width="36" style="2" customWidth="1"/>
    <col min="3" max="3" width="10.7109375" style="2" customWidth="1"/>
    <col min="4" max="6" width="9.42578125" style="2" customWidth="1"/>
    <col min="7" max="7" width="9.28515625" style="2" customWidth="1"/>
    <col min="8" max="10" width="9.42578125" style="2" customWidth="1"/>
    <col min="11" max="11" width="9.28515625" style="2" customWidth="1"/>
    <col min="12" max="16384" width="34" style="2"/>
  </cols>
  <sheetData>
    <row r="1" spans="1:11" x14ac:dyDescent="0.2">
      <c r="H1" s="87" t="s">
        <v>29</v>
      </c>
      <c r="I1" s="87"/>
      <c r="J1" s="87"/>
      <c r="K1" s="87"/>
    </row>
    <row r="2" spans="1:11" ht="29.45" customHeight="1" x14ac:dyDescent="0.2">
      <c r="H2" s="88" t="s">
        <v>30</v>
      </c>
      <c r="I2" s="88"/>
      <c r="J2" s="88"/>
      <c r="K2" s="88"/>
    </row>
    <row r="3" spans="1:11" ht="36.75" customHeight="1" x14ac:dyDescent="0.2">
      <c r="A3" s="89" t="s">
        <v>176</v>
      </c>
      <c r="B3" s="89"/>
      <c r="C3" s="89"/>
      <c r="D3" s="89"/>
      <c r="E3" s="89"/>
      <c r="F3" s="89"/>
      <c r="G3" s="89"/>
      <c r="H3" s="89"/>
      <c r="I3" s="89"/>
      <c r="J3" s="89"/>
      <c r="K3" s="89"/>
    </row>
    <row r="4" spans="1:11" ht="17.45" customHeight="1" x14ac:dyDescent="0.2">
      <c r="A4" s="11" t="s">
        <v>31</v>
      </c>
      <c r="B4" s="42">
        <v>1000000</v>
      </c>
      <c r="C4" s="12"/>
      <c r="D4" s="86" t="s">
        <v>83</v>
      </c>
      <c r="E4" s="86"/>
      <c r="F4" s="86"/>
      <c r="G4" s="86"/>
      <c r="H4" s="86"/>
      <c r="I4" s="86"/>
      <c r="J4" s="86"/>
      <c r="K4" s="86"/>
    </row>
    <row r="5" spans="1:11" s="40" customFormat="1" ht="18" customHeight="1" x14ac:dyDescent="0.2">
      <c r="A5" s="5"/>
      <c r="B5" s="5" t="s">
        <v>32</v>
      </c>
      <c r="C5" s="5"/>
      <c r="D5" s="88" t="s">
        <v>33</v>
      </c>
      <c r="E5" s="88"/>
      <c r="F5" s="88"/>
      <c r="G5" s="88"/>
      <c r="H5" s="88"/>
      <c r="I5" s="88"/>
      <c r="J5" s="88"/>
      <c r="K5" s="88"/>
    </row>
    <row r="6" spans="1:11" ht="17.45" customHeight="1" x14ac:dyDescent="0.2">
      <c r="A6" s="11" t="s">
        <v>34</v>
      </c>
      <c r="B6" s="42">
        <v>1010000</v>
      </c>
      <c r="C6" s="12"/>
      <c r="D6" s="86" t="s">
        <v>83</v>
      </c>
      <c r="E6" s="86"/>
      <c r="F6" s="86"/>
      <c r="G6" s="86"/>
      <c r="H6" s="86"/>
      <c r="I6" s="86"/>
      <c r="J6" s="86"/>
      <c r="K6" s="86"/>
    </row>
    <row r="7" spans="1:11" s="40" customFormat="1" ht="18" customHeight="1" x14ac:dyDescent="0.2">
      <c r="B7" s="5" t="s">
        <v>32</v>
      </c>
      <c r="D7" s="88" t="s">
        <v>35</v>
      </c>
      <c r="E7" s="88"/>
      <c r="F7" s="88"/>
      <c r="G7" s="88"/>
      <c r="H7" s="88"/>
      <c r="I7" s="88"/>
      <c r="J7" s="88"/>
      <c r="K7" s="88"/>
    </row>
    <row r="8" spans="1:11" s="11" customFormat="1" ht="21" customHeight="1" x14ac:dyDescent="0.2">
      <c r="A8" s="11" t="s">
        <v>36</v>
      </c>
      <c r="B8" s="42">
        <v>1014040</v>
      </c>
      <c r="C8" s="15" t="s">
        <v>88</v>
      </c>
      <c r="D8" s="86" t="s">
        <v>90</v>
      </c>
      <c r="E8" s="86"/>
      <c r="F8" s="86"/>
      <c r="G8" s="86"/>
      <c r="H8" s="86"/>
      <c r="I8" s="86"/>
      <c r="J8" s="86"/>
      <c r="K8" s="86"/>
    </row>
    <row r="9" spans="1:11" s="5" customFormat="1" ht="11.25" x14ac:dyDescent="0.2">
      <c r="A9" s="41"/>
      <c r="B9" s="5" t="s">
        <v>32</v>
      </c>
      <c r="C9" s="5" t="s">
        <v>37</v>
      </c>
    </row>
    <row r="10" spans="1:11" s="1" customFormat="1" ht="52.5" customHeight="1" x14ac:dyDescent="0.2">
      <c r="A10" s="11" t="s">
        <v>38</v>
      </c>
      <c r="B10" s="11" t="s">
        <v>39</v>
      </c>
      <c r="C10" s="92" t="s">
        <v>118</v>
      </c>
      <c r="D10" s="92"/>
      <c r="E10" s="92"/>
      <c r="F10" s="92"/>
      <c r="G10" s="92"/>
      <c r="H10" s="92"/>
      <c r="I10" s="92"/>
      <c r="J10" s="92"/>
      <c r="K10" s="92"/>
    </row>
    <row r="11" spans="1:11" s="1" customFormat="1" ht="16.899999999999999" customHeight="1" x14ac:dyDescent="0.2">
      <c r="A11" s="11" t="s">
        <v>40</v>
      </c>
      <c r="B11" s="93" t="s">
        <v>41</v>
      </c>
      <c r="C11" s="93"/>
      <c r="D11" s="93"/>
      <c r="E11" s="93"/>
      <c r="F11" s="93"/>
      <c r="G11" s="93"/>
      <c r="H11" s="93"/>
      <c r="I11" s="93"/>
      <c r="J11" s="93"/>
      <c r="K11" s="93"/>
    </row>
    <row r="12" spans="1:11" ht="18" customHeight="1" x14ac:dyDescent="0.2">
      <c r="A12" s="94" t="s">
        <v>160</v>
      </c>
      <c r="B12" s="95"/>
      <c r="C12" s="95"/>
      <c r="D12" s="95"/>
      <c r="E12" s="95"/>
      <c r="F12" s="95"/>
      <c r="G12" s="95"/>
      <c r="H12" s="95"/>
      <c r="I12" s="95"/>
      <c r="J12" s="95"/>
      <c r="K12" s="95"/>
    </row>
    <row r="13" spans="1:11" ht="16.899999999999999" customHeight="1" x14ac:dyDescent="0.2">
      <c r="A13" s="90" t="s">
        <v>0</v>
      </c>
      <c r="B13" s="90" t="s">
        <v>1</v>
      </c>
      <c r="C13" s="91" t="s">
        <v>2</v>
      </c>
      <c r="D13" s="91"/>
      <c r="E13" s="91"/>
      <c r="F13" s="91" t="s">
        <v>3</v>
      </c>
      <c r="G13" s="91"/>
      <c r="H13" s="91"/>
      <c r="I13" s="91" t="s">
        <v>4</v>
      </c>
      <c r="J13" s="91"/>
      <c r="K13" s="91"/>
    </row>
    <row r="14" spans="1:11" ht="22.5" x14ac:dyDescent="0.2">
      <c r="A14" s="90"/>
      <c r="B14" s="90"/>
      <c r="C14" s="4" t="s">
        <v>42</v>
      </c>
      <c r="D14" s="4" t="s">
        <v>43</v>
      </c>
      <c r="E14" s="4" t="s">
        <v>44</v>
      </c>
      <c r="F14" s="4" t="s">
        <v>42</v>
      </c>
      <c r="G14" s="4" t="s">
        <v>45</v>
      </c>
      <c r="H14" s="4" t="s">
        <v>44</v>
      </c>
      <c r="I14" s="4" t="s">
        <v>46</v>
      </c>
      <c r="J14" s="4" t="s">
        <v>47</v>
      </c>
      <c r="K14" s="4" t="s">
        <v>44</v>
      </c>
    </row>
    <row r="15" spans="1:11" s="5" customFormat="1" ht="11.25" x14ac:dyDescent="0.2">
      <c r="A15" s="4"/>
      <c r="B15" s="4"/>
      <c r="C15" s="4" t="s">
        <v>48</v>
      </c>
      <c r="D15" s="4" t="s">
        <v>49</v>
      </c>
      <c r="E15" s="4" t="s">
        <v>50</v>
      </c>
      <c r="F15" s="4" t="s">
        <v>51</v>
      </c>
      <c r="G15" s="4" t="s">
        <v>52</v>
      </c>
      <c r="H15" s="4" t="s">
        <v>53</v>
      </c>
      <c r="I15" s="4" t="s">
        <v>54</v>
      </c>
      <c r="J15" s="4" t="s">
        <v>55</v>
      </c>
      <c r="K15" s="4" t="s">
        <v>56</v>
      </c>
    </row>
    <row r="16" spans="1:11" s="3" customFormat="1" ht="20.25" customHeight="1" x14ac:dyDescent="0.2">
      <c r="A16" s="9" t="s">
        <v>5</v>
      </c>
      <c r="B16" s="10" t="s">
        <v>77</v>
      </c>
      <c r="C16" s="43">
        <f>SUM(C19:C22)</f>
        <v>5265.491</v>
      </c>
      <c r="D16" s="43">
        <f>SUM(D19:D22)</f>
        <v>186.6</v>
      </c>
      <c r="E16" s="43">
        <f>C16+D16</f>
        <v>5452.0910000000003</v>
      </c>
      <c r="F16" s="43">
        <f>SUM(F19:F22)</f>
        <v>5256.9369999999999</v>
      </c>
      <c r="G16" s="43">
        <f>SUM(G19:G22)</f>
        <v>169.5</v>
      </c>
      <c r="H16" s="43">
        <f>F16+G16</f>
        <v>5426.4369999999999</v>
      </c>
      <c r="I16" s="43">
        <f>F16-C16</f>
        <v>-8.5540000000000873</v>
      </c>
      <c r="J16" s="43">
        <f t="shared" ref="J16:K16" si="0">G16-D16</f>
        <v>-17.099999999999994</v>
      </c>
      <c r="K16" s="43">
        <f t="shared" si="0"/>
        <v>-25.654000000000451</v>
      </c>
    </row>
    <row r="17" spans="1:11" ht="76.5" customHeight="1" x14ac:dyDescent="0.2">
      <c r="A17" s="97" t="s">
        <v>203</v>
      </c>
      <c r="B17" s="97"/>
      <c r="C17" s="97"/>
      <c r="D17" s="97"/>
      <c r="E17" s="97"/>
      <c r="F17" s="97"/>
      <c r="G17" s="97"/>
      <c r="H17" s="97"/>
      <c r="I17" s="97"/>
      <c r="J17" s="97"/>
      <c r="K17" s="97"/>
    </row>
    <row r="18" spans="1:11" ht="15.75" x14ac:dyDescent="0.2">
      <c r="A18" s="8"/>
      <c r="B18" s="8" t="s">
        <v>6</v>
      </c>
      <c r="C18" s="8"/>
      <c r="D18" s="8"/>
      <c r="E18" s="8"/>
      <c r="F18" s="8"/>
      <c r="G18" s="8"/>
      <c r="H18" s="8"/>
      <c r="I18" s="8"/>
      <c r="J18" s="8"/>
      <c r="K18" s="8"/>
    </row>
    <row r="19" spans="1:11" ht="15.75" x14ac:dyDescent="0.2">
      <c r="A19" s="9">
        <v>1</v>
      </c>
      <c r="B19" s="14" t="s">
        <v>169</v>
      </c>
      <c r="C19" s="44">
        <v>5265.491</v>
      </c>
      <c r="D19" s="44">
        <v>70</v>
      </c>
      <c r="E19" s="44">
        <f>C19+D19</f>
        <v>5335.491</v>
      </c>
      <c r="F19" s="44">
        <v>5256.9369999999999</v>
      </c>
      <c r="G19" s="72">
        <v>52.9</v>
      </c>
      <c r="H19" s="44">
        <f>F19+G19</f>
        <v>5309.8369999999995</v>
      </c>
      <c r="I19" s="44">
        <f>F19-C19</f>
        <v>-8.5540000000000873</v>
      </c>
      <c r="J19" s="44">
        <f t="shared" ref="J19" si="1">G19-D19</f>
        <v>-17.100000000000001</v>
      </c>
      <c r="K19" s="44">
        <f t="shared" ref="K19" si="2">H19-E19</f>
        <v>-25.654000000000451</v>
      </c>
    </row>
    <row r="20" spans="1:11" ht="30" x14ac:dyDescent="0.2">
      <c r="A20" s="55">
        <v>2</v>
      </c>
      <c r="B20" s="57" t="s">
        <v>177</v>
      </c>
      <c r="C20" s="44"/>
      <c r="D20" s="44">
        <v>116.6</v>
      </c>
      <c r="E20" s="44">
        <f>C20+D20</f>
        <v>116.6</v>
      </c>
      <c r="F20" s="44"/>
      <c r="G20" s="44">
        <v>116.6</v>
      </c>
      <c r="H20" s="44">
        <f>F20+G20</f>
        <v>116.6</v>
      </c>
      <c r="I20" s="44">
        <f>F20-C20</f>
        <v>0</v>
      </c>
      <c r="J20" s="44">
        <f t="shared" ref="J20" si="3">G20-D20</f>
        <v>0</v>
      </c>
      <c r="K20" s="44">
        <f t="shared" ref="K20" si="4">H20-E20</f>
        <v>0</v>
      </c>
    </row>
    <row r="21" spans="1:11" ht="30" hidden="1" x14ac:dyDescent="0.2">
      <c r="A21" s="16"/>
      <c r="B21" s="14" t="s">
        <v>161</v>
      </c>
      <c r="C21" s="44"/>
      <c r="D21" s="44"/>
      <c r="E21" s="44">
        <f t="shared" ref="E21:E22" si="5">C21+D21</f>
        <v>0</v>
      </c>
      <c r="F21" s="44"/>
      <c r="G21" s="44"/>
      <c r="H21" s="44">
        <f t="shared" ref="H21:H22" si="6">F21+G21</f>
        <v>0</v>
      </c>
      <c r="I21" s="44">
        <f t="shared" ref="I21:I22" si="7">F21-C21</f>
        <v>0</v>
      </c>
      <c r="J21" s="44">
        <f t="shared" ref="J21:J22" si="8">G21-D21</f>
        <v>0</v>
      </c>
      <c r="K21" s="44">
        <f t="shared" ref="K21:K22" si="9">H21-E21</f>
        <v>0</v>
      </c>
    </row>
    <row r="22" spans="1:11" ht="60" hidden="1" x14ac:dyDescent="0.2">
      <c r="A22" s="16"/>
      <c r="B22" s="14" t="s">
        <v>162</v>
      </c>
      <c r="C22" s="44"/>
      <c r="D22" s="44"/>
      <c r="E22" s="44">
        <f t="shared" si="5"/>
        <v>0</v>
      </c>
      <c r="F22" s="44"/>
      <c r="G22" s="44"/>
      <c r="H22" s="44">
        <f t="shared" si="6"/>
        <v>0</v>
      </c>
      <c r="I22" s="44">
        <f t="shared" si="7"/>
        <v>0</v>
      </c>
      <c r="J22" s="44">
        <f t="shared" si="8"/>
        <v>0</v>
      </c>
      <c r="K22" s="44">
        <f t="shared" si="9"/>
        <v>0</v>
      </c>
    </row>
    <row r="23" spans="1:11" ht="21.6" customHeight="1" x14ac:dyDescent="0.2">
      <c r="A23" s="94" t="s">
        <v>170</v>
      </c>
      <c r="B23" s="95"/>
      <c r="C23" s="95"/>
      <c r="D23" s="95"/>
      <c r="E23" s="95"/>
      <c r="F23" s="95"/>
      <c r="G23" s="95"/>
      <c r="H23" s="95"/>
      <c r="I23" s="95"/>
      <c r="J23" s="95"/>
      <c r="K23" s="95"/>
    </row>
    <row r="24" spans="1:11" ht="36" x14ac:dyDescent="0.2">
      <c r="A24" s="8" t="s">
        <v>7</v>
      </c>
      <c r="B24" s="8" t="s">
        <v>8</v>
      </c>
      <c r="C24" s="6" t="s">
        <v>57</v>
      </c>
      <c r="D24" s="6" t="s">
        <v>58</v>
      </c>
      <c r="E24" s="6" t="s">
        <v>59</v>
      </c>
    </row>
    <row r="25" spans="1:11" ht="15.75" x14ac:dyDescent="0.2">
      <c r="A25" s="8" t="s">
        <v>5</v>
      </c>
      <c r="B25" s="8" t="s">
        <v>9</v>
      </c>
      <c r="C25" s="8" t="s">
        <v>10</v>
      </c>
      <c r="D25" s="45">
        <f>D27+D28</f>
        <v>14.849</v>
      </c>
      <c r="E25" s="8" t="s">
        <v>10</v>
      </c>
    </row>
    <row r="26" spans="1:11" ht="15.75" x14ac:dyDescent="0.2">
      <c r="A26" s="8"/>
      <c r="B26" s="8" t="s">
        <v>11</v>
      </c>
      <c r="C26" s="8"/>
      <c r="D26" s="45"/>
      <c r="E26" s="8"/>
    </row>
    <row r="27" spans="1:11" ht="15.75" x14ac:dyDescent="0.2">
      <c r="A27" s="8" t="s">
        <v>12</v>
      </c>
      <c r="B27" s="8" t="s">
        <v>13</v>
      </c>
      <c r="C27" s="8" t="s">
        <v>10</v>
      </c>
      <c r="D27" s="45">
        <f>1.5+13.349</f>
        <v>14.849</v>
      </c>
      <c r="E27" s="8" t="s">
        <v>10</v>
      </c>
    </row>
    <row r="28" spans="1:11" ht="15.75" x14ac:dyDescent="0.2">
      <c r="A28" s="8" t="s">
        <v>14</v>
      </c>
      <c r="B28" s="8" t="s">
        <v>15</v>
      </c>
      <c r="C28" s="8" t="s">
        <v>10</v>
      </c>
      <c r="D28" s="45"/>
      <c r="E28" s="8" t="s">
        <v>10</v>
      </c>
    </row>
    <row r="29" spans="1:11" ht="64.5" customHeight="1" x14ac:dyDescent="0.2">
      <c r="A29" s="98" t="s">
        <v>204</v>
      </c>
      <c r="B29" s="98"/>
      <c r="C29" s="98"/>
      <c r="D29" s="98"/>
      <c r="E29" s="98"/>
    </row>
    <row r="30" spans="1:11" ht="15.75" x14ac:dyDescent="0.2">
      <c r="A30" s="8" t="s">
        <v>16</v>
      </c>
      <c r="B30" s="8" t="s">
        <v>17</v>
      </c>
      <c r="C30" s="44">
        <f>C32+C35</f>
        <v>186.6</v>
      </c>
      <c r="D30" s="44">
        <f>D32+D35</f>
        <v>164.39999999999998</v>
      </c>
      <c r="E30" s="44">
        <f t="shared" ref="E30" si="10">SUM(E32:E35)</f>
        <v>-22.200000000000003</v>
      </c>
    </row>
    <row r="31" spans="1:11" ht="15.75" x14ac:dyDescent="0.2">
      <c r="A31" s="8"/>
      <c r="B31" s="8" t="s">
        <v>11</v>
      </c>
      <c r="C31" s="44"/>
      <c r="D31" s="44"/>
      <c r="E31" s="44"/>
    </row>
    <row r="32" spans="1:11" ht="15.75" x14ac:dyDescent="0.2">
      <c r="A32" s="8" t="s">
        <v>18</v>
      </c>
      <c r="B32" s="8" t="s">
        <v>13</v>
      </c>
      <c r="C32" s="44">
        <f>D19</f>
        <v>70</v>
      </c>
      <c r="D32" s="44">
        <v>47.8</v>
      </c>
      <c r="E32" s="44">
        <f>D32-C32</f>
        <v>-22.200000000000003</v>
      </c>
    </row>
    <row r="33" spans="1:11" ht="15.75" x14ac:dyDescent="0.2">
      <c r="A33" s="8" t="s">
        <v>19</v>
      </c>
      <c r="B33" s="8" t="s">
        <v>20</v>
      </c>
      <c r="C33" s="44"/>
      <c r="D33" s="44"/>
      <c r="E33" s="44">
        <f t="shared" ref="E33:E35" si="11">D33-C33</f>
        <v>0</v>
      </c>
    </row>
    <row r="34" spans="1:11" ht="15.75" x14ac:dyDescent="0.2">
      <c r="A34" s="8" t="s">
        <v>21</v>
      </c>
      <c r="B34" s="8" t="s">
        <v>22</v>
      </c>
      <c r="C34" s="44"/>
      <c r="D34" s="44"/>
      <c r="E34" s="44">
        <f t="shared" si="11"/>
        <v>0</v>
      </c>
    </row>
    <row r="35" spans="1:11" ht="15.75" x14ac:dyDescent="0.2">
      <c r="A35" s="8" t="s">
        <v>23</v>
      </c>
      <c r="B35" s="8" t="s">
        <v>24</v>
      </c>
      <c r="C35" s="44">
        <v>116.6</v>
      </c>
      <c r="D35" s="44">
        <v>116.6</v>
      </c>
      <c r="E35" s="44">
        <f t="shared" si="11"/>
        <v>0</v>
      </c>
    </row>
    <row r="36" spans="1:11" ht="48" customHeight="1" x14ac:dyDescent="0.2">
      <c r="A36" s="98" t="s">
        <v>205</v>
      </c>
      <c r="B36" s="98"/>
      <c r="C36" s="98"/>
      <c r="D36" s="98"/>
      <c r="E36" s="98"/>
    </row>
    <row r="37" spans="1:11" ht="15.75" x14ac:dyDescent="0.2">
      <c r="A37" s="8" t="s">
        <v>25</v>
      </c>
      <c r="B37" s="8" t="s">
        <v>26</v>
      </c>
      <c r="C37" s="8" t="s">
        <v>10</v>
      </c>
      <c r="D37" s="45">
        <f>D39+D40</f>
        <v>9.7249999999999996</v>
      </c>
      <c r="E37" s="13" t="s">
        <v>10</v>
      </c>
    </row>
    <row r="38" spans="1:11" ht="15.75" x14ac:dyDescent="0.2">
      <c r="A38" s="8"/>
      <c r="B38" s="8" t="s">
        <v>11</v>
      </c>
      <c r="C38" s="8"/>
      <c r="D38" s="45"/>
      <c r="E38" s="13"/>
    </row>
    <row r="39" spans="1:11" ht="15.75" x14ac:dyDescent="0.2">
      <c r="A39" s="8" t="s">
        <v>27</v>
      </c>
      <c r="B39" s="8" t="s">
        <v>13</v>
      </c>
      <c r="C39" s="8" t="s">
        <v>10</v>
      </c>
      <c r="D39" s="45">
        <f>7.931+1.794</f>
        <v>9.7249999999999996</v>
      </c>
      <c r="E39" s="13" t="s">
        <v>10</v>
      </c>
    </row>
    <row r="40" spans="1:11" ht="15.75" x14ac:dyDescent="0.2">
      <c r="A40" s="8" t="s">
        <v>28</v>
      </c>
      <c r="B40" s="8" t="s">
        <v>24</v>
      </c>
      <c r="C40" s="8" t="s">
        <v>10</v>
      </c>
      <c r="D40" s="45"/>
      <c r="E40" s="13" t="s">
        <v>10</v>
      </c>
    </row>
    <row r="42" spans="1:11" ht="16.149999999999999" customHeight="1" x14ac:dyDescent="0.2">
      <c r="A42" s="94" t="s">
        <v>60</v>
      </c>
      <c r="B42" s="95"/>
      <c r="C42" s="95"/>
      <c r="D42" s="95"/>
      <c r="E42" s="95"/>
      <c r="F42" s="95"/>
      <c r="G42" s="95"/>
      <c r="H42" s="95"/>
      <c r="I42" s="95"/>
      <c r="J42" s="95"/>
      <c r="K42" s="95"/>
    </row>
    <row r="44" spans="1:11" x14ac:dyDescent="0.2">
      <c r="A44" s="96" t="s">
        <v>119</v>
      </c>
      <c r="B44" s="96" t="s">
        <v>120</v>
      </c>
      <c r="C44" s="96" t="s">
        <v>121</v>
      </c>
      <c r="D44" s="96"/>
      <c r="E44" s="96"/>
      <c r="F44" s="96" t="s">
        <v>122</v>
      </c>
      <c r="G44" s="96"/>
      <c r="H44" s="96"/>
      <c r="I44" s="96" t="s">
        <v>123</v>
      </c>
      <c r="J44" s="96"/>
      <c r="K44" s="96"/>
    </row>
    <row r="45" spans="1:11" ht="22.9" customHeight="1" x14ac:dyDescent="0.2">
      <c r="A45" s="96"/>
      <c r="B45" s="96"/>
      <c r="C45" s="17" t="s">
        <v>74</v>
      </c>
      <c r="D45" s="17" t="s">
        <v>73</v>
      </c>
      <c r="E45" s="17" t="s">
        <v>44</v>
      </c>
      <c r="F45" s="17" t="s">
        <v>75</v>
      </c>
      <c r="G45" s="17" t="s">
        <v>73</v>
      </c>
      <c r="H45" s="17" t="s">
        <v>44</v>
      </c>
      <c r="I45" s="17" t="s">
        <v>75</v>
      </c>
      <c r="J45" s="17" t="s">
        <v>76</v>
      </c>
      <c r="K45" s="17" t="s">
        <v>44</v>
      </c>
    </row>
    <row r="46" spans="1:11" s="7" customFormat="1" ht="14.25" x14ac:dyDescent="0.2">
      <c r="A46" s="18" t="s">
        <v>124</v>
      </c>
      <c r="B46" s="19" t="s">
        <v>125</v>
      </c>
      <c r="C46" s="99"/>
      <c r="D46" s="99"/>
      <c r="E46" s="99"/>
      <c r="F46" s="99"/>
      <c r="G46" s="99"/>
      <c r="H46" s="99"/>
      <c r="I46" s="99"/>
      <c r="J46" s="99"/>
      <c r="K46" s="99"/>
    </row>
    <row r="47" spans="1:11" s="7" customFormat="1" ht="15.75" x14ac:dyDescent="0.25">
      <c r="A47" s="20"/>
      <c r="B47" s="21" t="s">
        <v>84</v>
      </c>
      <c r="C47" s="73">
        <v>1</v>
      </c>
      <c r="D47" s="74"/>
      <c r="E47" s="74">
        <f>C47+D47</f>
        <v>1</v>
      </c>
      <c r="F47" s="74">
        <v>1</v>
      </c>
      <c r="G47" s="74"/>
      <c r="H47" s="74">
        <f>F47+G47</f>
        <v>1</v>
      </c>
      <c r="I47" s="74">
        <f>F47-C47</f>
        <v>0</v>
      </c>
      <c r="J47" s="74">
        <f>G47-D47</f>
        <v>0</v>
      </c>
      <c r="K47" s="74">
        <f>I47+J47</f>
        <v>0</v>
      </c>
    </row>
    <row r="48" spans="1:11" s="7" customFormat="1" ht="15.75" x14ac:dyDescent="0.25">
      <c r="A48" s="20"/>
      <c r="B48" s="21" t="s">
        <v>91</v>
      </c>
      <c r="C48" s="73">
        <v>1</v>
      </c>
      <c r="D48" s="74"/>
      <c r="E48" s="74">
        <f t="shared" ref="E48:E59" si="12">C48+D48</f>
        <v>1</v>
      </c>
      <c r="F48" s="74">
        <v>1</v>
      </c>
      <c r="G48" s="74"/>
      <c r="H48" s="74">
        <f t="shared" ref="H48:H55" si="13">F48+G48</f>
        <v>1</v>
      </c>
      <c r="I48" s="74">
        <f t="shared" ref="I48:I55" si="14">F48-C48</f>
        <v>0</v>
      </c>
      <c r="J48" s="74">
        <f t="shared" ref="J48:J55" si="15">G48-D48</f>
        <v>0</v>
      </c>
      <c r="K48" s="74">
        <f t="shared" ref="K48:K55" si="16">I48+J48</f>
        <v>0</v>
      </c>
    </row>
    <row r="49" spans="1:11" s="7" customFormat="1" ht="15" customHeight="1" x14ac:dyDescent="0.25">
      <c r="A49" s="20"/>
      <c r="B49" s="21" t="s">
        <v>85</v>
      </c>
      <c r="C49" s="75">
        <f>C50+C51+C52+C53</f>
        <v>31</v>
      </c>
      <c r="D49" s="76"/>
      <c r="E49" s="76">
        <f t="shared" si="12"/>
        <v>31</v>
      </c>
      <c r="F49" s="76">
        <v>25.75</v>
      </c>
      <c r="G49" s="76"/>
      <c r="H49" s="76">
        <f t="shared" si="13"/>
        <v>25.75</v>
      </c>
      <c r="I49" s="76">
        <f t="shared" si="14"/>
        <v>-5.25</v>
      </c>
      <c r="J49" s="76">
        <f t="shared" si="15"/>
        <v>0</v>
      </c>
      <c r="K49" s="76">
        <f t="shared" si="16"/>
        <v>-5.25</v>
      </c>
    </row>
    <row r="50" spans="1:11" s="7" customFormat="1" ht="30" x14ac:dyDescent="0.25">
      <c r="A50" s="20"/>
      <c r="B50" s="21" t="s">
        <v>86</v>
      </c>
      <c r="C50" s="75">
        <v>3</v>
      </c>
      <c r="D50" s="76"/>
      <c r="E50" s="76">
        <f t="shared" si="12"/>
        <v>3</v>
      </c>
      <c r="F50" s="76">
        <v>3</v>
      </c>
      <c r="G50" s="76"/>
      <c r="H50" s="76">
        <f t="shared" si="13"/>
        <v>3</v>
      </c>
      <c r="I50" s="76">
        <f t="shared" si="14"/>
        <v>0</v>
      </c>
      <c r="J50" s="76">
        <f t="shared" si="15"/>
        <v>0</v>
      </c>
      <c r="K50" s="76">
        <f t="shared" si="16"/>
        <v>0</v>
      </c>
    </row>
    <row r="51" spans="1:11" s="7" customFormat="1" ht="30" x14ac:dyDescent="0.25">
      <c r="A51" s="20"/>
      <c r="B51" s="21" t="s">
        <v>89</v>
      </c>
      <c r="C51" s="75">
        <v>20</v>
      </c>
      <c r="D51" s="76"/>
      <c r="E51" s="76">
        <f t="shared" si="12"/>
        <v>20</v>
      </c>
      <c r="F51" s="76">
        <v>16.75</v>
      </c>
      <c r="G51" s="76"/>
      <c r="H51" s="76">
        <f t="shared" si="13"/>
        <v>16.75</v>
      </c>
      <c r="I51" s="76">
        <f t="shared" si="14"/>
        <v>-3.25</v>
      </c>
      <c r="J51" s="76">
        <f t="shared" si="15"/>
        <v>0</v>
      </c>
      <c r="K51" s="76">
        <f t="shared" si="16"/>
        <v>-3.25</v>
      </c>
    </row>
    <row r="52" spans="1:11" s="7" customFormat="1" ht="30" x14ac:dyDescent="0.25">
      <c r="A52" s="20"/>
      <c r="B52" s="21" t="s">
        <v>92</v>
      </c>
      <c r="C52" s="75">
        <v>6</v>
      </c>
      <c r="D52" s="76"/>
      <c r="E52" s="76">
        <f t="shared" si="12"/>
        <v>6</v>
      </c>
      <c r="F52" s="76">
        <v>5</v>
      </c>
      <c r="G52" s="76"/>
      <c r="H52" s="76">
        <f t="shared" si="13"/>
        <v>5</v>
      </c>
      <c r="I52" s="76">
        <f t="shared" si="14"/>
        <v>-1</v>
      </c>
      <c r="J52" s="76">
        <f t="shared" si="15"/>
        <v>0</v>
      </c>
      <c r="K52" s="76">
        <f t="shared" si="16"/>
        <v>-1</v>
      </c>
    </row>
    <row r="53" spans="1:11" s="7" customFormat="1" ht="43.9" customHeight="1" x14ac:dyDescent="0.25">
      <c r="A53" s="20"/>
      <c r="B53" s="21" t="s">
        <v>87</v>
      </c>
      <c r="C53" s="75">
        <v>2</v>
      </c>
      <c r="D53" s="76"/>
      <c r="E53" s="76">
        <f t="shared" si="12"/>
        <v>2</v>
      </c>
      <c r="F53" s="76">
        <v>1</v>
      </c>
      <c r="G53" s="76"/>
      <c r="H53" s="76">
        <f t="shared" si="13"/>
        <v>1</v>
      </c>
      <c r="I53" s="76">
        <f t="shared" si="14"/>
        <v>-1</v>
      </c>
      <c r="J53" s="76">
        <f t="shared" si="15"/>
        <v>0</v>
      </c>
      <c r="K53" s="76">
        <f t="shared" si="16"/>
        <v>-1</v>
      </c>
    </row>
    <row r="54" spans="1:11" s="7" customFormat="1" ht="18.600000000000001" customHeight="1" x14ac:dyDescent="0.25">
      <c r="A54" s="20"/>
      <c r="B54" s="21" t="s">
        <v>93</v>
      </c>
      <c r="C54" s="75">
        <v>1946.2</v>
      </c>
      <c r="D54" s="76"/>
      <c r="E54" s="76">
        <f t="shared" si="12"/>
        <v>1946.2</v>
      </c>
      <c r="F54" s="76">
        <v>1946.2</v>
      </c>
      <c r="G54" s="76"/>
      <c r="H54" s="76">
        <f t="shared" si="13"/>
        <v>1946.2</v>
      </c>
      <c r="I54" s="76">
        <f t="shared" si="14"/>
        <v>0</v>
      </c>
      <c r="J54" s="76">
        <f t="shared" si="15"/>
        <v>0</v>
      </c>
      <c r="K54" s="76">
        <f t="shared" si="16"/>
        <v>0</v>
      </c>
    </row>
    <row r="55" spans="1:11" s="7" customFormat="1" ht="28.9" customHeight="1" x14ac:dyDescent="0.25">
      <c r="A55" s="20"/>
      <c r="B55" s="21" t="s">
        <v>94</v>
      </c>
      <c r="C55" s="75">
        <v>420.7</v>
      </c>
      <c r="D55" s="76"/>
      <c r="E55" s="76">
        <f t="shared" si="12"/>
        <v>420.7</v>
      </c>
      <c r="F55" s="76">
        <v>420.7</v>
      </c>
      <c r="G55" s="76"/>
      <c r="H55" s="76">
        <f t="shared" si="13"/>
        <v>420.7</v>
      </c>
      <c r="I55" s="76">
        <f t="shared" si="14"/>
        <v>0</v>
      </c>
      <c r="J55" s="76">
        <f t="shared" si="15"/>
        <v>0</v>
      </c>
      <c r="K55" s="76">
        <f t="shared" si="16"/>
        <v>0</v>
      </c>
    </row>
    <row r="56" spans="1:11" s="7" customFormat="1" ht="31.15" customHeight="1" x14ac:dyDescent="0.25">
      <c r="A56" s="20"/>
      <c r="B56" s="21" t="s">
        <v>201</v>
      </c>
      <c r="C56" s="77">
        <v>5265.491</v>
      </c>
      <c r="D56" s="50"/>
      <c r="E56" s="50">
        <f t="shared" si="12"/>
        <v>5265.491</v>
      </c>
      <c r="F56" s="50">
        <v>5256.9369999999999</v>
      </c>
      <c r="G56" s="50"/>
      <c r="H56" s="50">
        <f t="shared" ref="H56:H57" si="17">F56+G56</f>
        <v>5256.9369999999999</v>
      </c>
      <c r="I56" s="50">
        <f t="shared" ref="I56:I57" si="18">F56-C56</f>
        <v>-8.5540000000000873</v>
      </c>
      <c r="J56" s="50">
        <f t="shared" ref="J56:J57" si="19">G56-D56</f>
        <v>0</v>
      </c>
      <c r="K56" s="50">
        <f t="shared" ref="K56:K57" si="20">I56+J56</f>
        <v>-8.5540000000000873</v>
      </c>
    </row>
    <row r="57" spans="1:11" s="7" customFormat="1" ht="33.6" customHeight="1" x14ac:dyDescent="0.25">
      <c r="A57" s="20"/>
      <c r="B57" s="38" t="s">
        <v>95</v>
      </c>
      <c r="C57" s="77">
        <v>0</v>
      </c>
      <c r="D57" s="50"/>
      <c r="E57" s="50">
        <f t="shared" si="12"/>
        <v>0</v>
      </c>
      <c r="F57" s="50">
        <v>0</v>
      </c>
      <c r="G57" s="50"/>
      <c r="H57" s="50">
        <f t="shared" si="17"/>
        <v>0</v>
      </c>
      <c r="I57" s="50">
        <f t="shared" si="18"/>
        <v>0</v>
      </c>
      <c r="J57" s="50">
        <f t="shared" si="19"/>
        <v>0</v>
      </c>
      <c r="K57" s="50">
        <f t="shared" si="20"/>
        <v>0</v>
      </c>
    </row>
    <row r="58" spans="1:11" s="7" customFormat="1" ht="33.6" hidden="1" customHeight="1" x14ac:dyDescent="0.25">
      <c r="A58" s="20"/>
      <c r="B58" s="38" t="s">
        <v>163</v>
      </c>
      <c r="C58" s="36"/>
      <c r="D58" s="37"/>
      <c r="E58" s="37">
        <f t="shared" si="12"/>
        <v>0</v>
      </c>
      <c r="F58" s="37"/>
      <c r="G58" s="37"/>
      <c r="H58" s="37">
        <f t="shared" ref="H58:H59" si="21">F58+G58</f>
        <v>0</v>
      </c>
      <c r="I58" s="37">
        <f t="shared" ref="I58:I59" si="22">F58-C58</f>
        <v>0</v>
      </c>
      <c r="J58" s="37">
        <f t="shared" ref="J58:J59" si="23">G58-D58</f>
        <v>0</v>
      </c>
      <c r="K58" s="37">
        <f t="shared" ref="K58:K59" si="24">I58+J58</f>
        <v>0</v>
      </c>
    </row>
    <row r="59" spans="1:11" s="7" customFormat="1" ht="33.6" hidden="1" customHeight="1" x14ac:dyDescent="0.25">
      <c r="A59" s="20"/>
      <c r="B59" s="38" t="s">
        <v>164</v>
      </c>
      <c r="C59" s="36"/>
      <c r="D59" s="37"/>
      <c r="E59" s="37">
        <f t="shared" si="12"/>
        <v>0</v>
      </c>
      <c r="F59" s="37"/>
      <c r="G59" s="37"/>
      <c r="H59" s="37">
        <f t="shared" si="21"/>
        <v>0</v>
      </c>
      <c r="I59" s="37">
        <f t="shared" si="22"/>
        <v>0</v>
      </c>
      <c r="J59" s="37">
        <f t="shared" si="23"/>
        <v>0</v>
      </c>
      <c r="K59" s="37">
        <f t="shared" si="24"/>
        <v>0</v>
      </c>
    </row>
    <row r="60" spans="1:11" ht="57" customHeight="1" x14ac:dyDescent="0.2">
      <c r="A60" s="100" t="s">
        <v>206</v>
      </c>
      <c r="B60" s="100"/>
      <c r="C60" s="100"/>
      <c r="D60" s="100"/>
      <c r="E60" s="100"/>
      <c r="F60" s="100"/>
      <c r="G60" s="100"/>
      <c r="H60" s="100"/>
      <c r="I60" s="100"/>
      <c r="J60" s="100"/>
      <c r="K60" s="100"/>
    </row>
    <row r="61" spans="1:11" s="7" customFormat="1" ht="14.25" x14ac:dyDescent="0.2">
      <c r="A61" s="18" t="s">
        <v>126</v>
      </c>
      <c r="B61" s="19" t="s">
        <v>127</v>
      </c>
      <c r="C61" s="99"/>
      <c r="D61" s="99"/>
      <c r="E61" s="99"/>
      <c r="F61" s="99"/>
      <c r="G61" s="99"/>
      <c r="H61" s="99"/>
      <c r="I61" s="99"/>
      <c r="J61" s="99"/>
      <c r="K61" s="99"/>
    </row>
    <row r="62" spans="1:11" s="7" customFormat="1" ht="15.75" x14ac:dyDescent="0.2">
      <c r="A62" s="20"/>
      <c r="B62" s="22" t="s">
        <v>96</v>
      </c>
      <c r="C62" s="78">
        <v>6000</v>
      </c>
      <c r="D62" s="48"/>
      <c r="E62" s="48">
        <f>C62+D62</f>
        <v>6000</v>
      </c>
      <c r="F62" s="48">
        <v>3000</v>
      </c>
      <c r="G62" s="48"/>
      <c r="H62" s="48">
        <f>F62+G62</f>
        <v>3000</v>
      </c>
      <c r="I62" s="48">
        <f>F62-C62</f>
        <v>-3000</v>
      </c>
      <c r="J62" s="48">
        <f>G62-D62</f>
        <v>0</v>
      </c>
      <c r="K62" s="48">
        <f>I62+J62</f>
        <v>-3000</v>
      </c>
    </row>
    <row r="63" spans="1:11" s="7" customFormat="1" ht="15.75" x14ac:dyDescent="0.2">
      <c r="A63" s="20"/>
      <c r="B63" s="22" t="s">
        <v>97</v>
      </c>
      <c r="C63" s="78">
        <v>6000</v>
      </c>
      <c r="D63" s="48"/>
      <c r="E63" s="48">
        <f t="shared" ref="E63:E77" si="25">C63+D63</f>
        <v>6000</v>
      </c>
      <c r="F63" s="48">
        <v>3000</v>
      </c>
      <c r="G63" s="48"/>
      <c r="H63" s="48">
        <f t="shared" ref="H63:H77" si="26">F63+G63</f>
        <v>3000</v>
      </c>
      <c r="I63" s="48">
        <f t="shared" ref="I63:I77" si="27">F63-C63</f>
        <v>-3000</v>
      </c>
      <c r="J63" s="48">
        <f t="shared" ref="J63:J77" si="28">G63-D63</f>
        <v>0</v>
      </c>
      <c r="K63" s="48">
        <f t="shared" ref="K63:K77" si="29">I63+J63</f>
        <v>-3000</v>
      </c>
    </row>
    <row r="64" spans="1:11" s="7" customFormat="1" ht="28.15" customHeight="1" x14ac:dyDescent="0.2">
      <c r="A64" s="20"/>
      <c r="B64" s="22" t="s">
        <v>98</v>
      </c>
      <c r="C64" s="78"/>
      <c r="D64" s="48"/>
      <c r="E64" s="48">
        <f t="shared" si="25"/>
        <v>0</v>
      </c>
      <c r="F64" s="48"/>
      <c r="G64" s="48"/>
      <c r="H64" s="48">
        <f t="shared" si="26"/>
        <v>0</v>
      </c>
      <c r="I64" s="48">
        <f t="shared" si="27"/>
        <v>0</v>
      </c>
      <c r="J64" s="48">
        <f t="shared" si="28"/>
        <v>0</v>
      </c>
      <c r="K64" s="48">
        <f t="shared" si="29"/>
        <v>0</v>
      </c>
    </row>
    <row r="65" spans="1:11" s="7" customFormat="1" ht="15.75" x14ac:dyDescent="0.2">
      <c r="A65" s="20"/>
      <c r="B65" s="22" t="s">
        <v>99</v>
      </c>
      <c r="C65" s="78"/>
      <c r="D65" s="48"/>
      <c r="E65" s="48">
        <f t="shared" si="25"/>
        <v>0</v>
      </c>
      <c r="F65" s="48"/>
      <c r="G65" s="48"/>
      <c r="H65" s="48">
        <f t="shared" si="26"/>
        <v>0</v>
      </c>
      <c r="I65" s="48">
        <f t="shared" si="27"/>
        <v>0</v>
      </c>
      <c r="J65" s="48">
        <f t="shared" si="28"/>
        <v>0</v>
      </c>
      <c r="K65" s="48">
        <f t="shared" si="29"/>
        <v>0</v>
      </c>
    </row>
    <row r="66" spans="1:11" s="7" customFormat="1" ht="15.75" x14ac:dyDescent="0.2">
      <c r="A66" s="20"/>
      <c r="B66" s="22" t="s">
        <v>100</v>
      </c>
      <c r="C66" s="78"/>
      <c r="D66" s="48"/>
      <c r="E66" s="48">
        <f t="shared" si="25"/>
        <v>0</v>
      </c>
      <c r="F66" s="48"/>
      <c r="G66" s="48"/>
      <c r="H66" s="48">
        <f t="shared" si="26"/>
        <v>0</v>
      </c>
      <c r="I66" s="48">
        <f t="shared" si="27"/>
        <v>0</v>
      </c>
      <c r="J66" s="48">
        <f t="shared" si="28"/>
        <v>0</v>
      </c>
      <c r="K66" s="48">
        <f t="shared" si="29"/>
        <v>0</v>
      </c>
    </row>
    <row r="67" spans="1:11" s="7" customFormat="1" ht="19.5" customHeight="1" x14ac:dyDescent="0.2">
      <c r="A67" s="20"/>
      <c r="B67" s="22" t="s">
        <v>101</v>
      </c>
      <c r="C67" s="78">
        <v>30</v>
      </c>
      <c r="D67" s="48"/>
      <c r="E67" s="48">
        <f t="shared" si="25"/>
        <v>30</v>
      </c>
      <c r="F67" s="48">
        <v>16</v>
      </c>
      <c r="G67" s="48"/>
      <c r="H67" s="48">
        <f t="shared" si="26"/>
        <v>16</v>
      </c>
      <c r="I67" s="48">
        <f t="shared" si="27"/>
        <v>-14</v>
      </c>
      <c r="J67" s="48">
        <f t="shared" si="28"/>
        <v>0</v>
      </c>
      <c r="K67" s="48">
        <f t="shared" si="29"/>
        <v>-14</v>
      </c>
    </row>
    <row r="68" spans="1:11" s="7" customFormat="1" ht="15.75" x14ac:dyDescent="0.2">
      <c r="A68" s="20"/>
      <c r="B68" s="22" t="s">
        <v>102</v>
      </c>
      <c r="C68" s="78"/>
      <c r="D68" s="48"/>
      <c r="E68" s="48">
        <f t="shared" si="25"/>
        <v>0</v>
      </c>
      <c r="F68" s="48"/>
      <c r="G68" s="48"/>
      <c r="H68" s="48">
        <f t="shared" si="26"/>
        <v>0</v>
      </c>
      <c r="I68" s="48">
        <f t="shared" si="27"/>
        <v>0</v>
      </c>
      <c r="J68" s="48">
        <f t="shared" si="28"/>
        <v>0</v>
      </c>
      <c r="K68" s="48">
        <f t="shared" si="29"/>
        <v>0</v>
      </c>
    </row>
    <row r="69" spans="1:11" s="7" customFormat="1" ht="30" x14ac:dyDescent="0.2">
      <c r="A69" s="20"/>
      <c r="B69" s="22" t="s">
        <v>216</v>
      </c>
      <c r="C69" s="78"/>
      <c r="D69" s="48"/>
      <c r="E69" s="48">
        <f t="shared" si="25"/>
        <v>0</v>
      </c>
      <c r="F69" s="48"/>
      <c r="G69" s="48"/>
      <c r="H69" s="48">
        <f t="shared" si="26"/>
        <v>0</v>
      </c>
      <c r="I69" s="48">
        <f t="shared" si="27"/>
        <v>0</v>
      </c>
      <c r="J69" s="48">
        <f t="shared" si="28"/>
        <v>0</v>
      </c>
      <c r="K69" s="48">
        <f t="shared" si="29"/>
        <v>0</v>
      </c>
    </row>
    <row r="70" spans="1:11" s="7" customFormat="1" ht="15.75" x14ac:dyDescent="0.25">
      <c r="A70" s="20"/>
      <c r="B70" s="21" t="s">
        <v>104</v>
      </c>
      <c r="C70" s="78">
        <v>128</v>
      </c>
      <c r="D70" s="48"/>
      <c r="E70" s="48">
        <f t="shared" si="25"/>
        <v>128</v>
      </c>
      <c r="F70" s="48">
        <v>128</v>
      </c>
      <c r="G70" s="48"/>
      <c r="H70" s="48">
        <f t="shared" si="26"/>
        <v>128</v>
      </c>
      <c r="I70" s="48">
        <f t="shared" si="27"/>
        <v>0</v>
      </c>
      <c r="J70" s="48">
        <f t="shared" si="28"/>
        <v>0</v>
      </c>
      <c r="K70" s="48">
        <f t="shared" si="29"/>
        <v>0</v>
      </c>
    </row>
    <row r="71" spans="1:11" s="7" customFormat="1" ht="15.75" x14ac:dyDescent="0.25">
      <c r="A71" s="20"/>
      <c r="B71" s="21" t="s">
        <v>105</v>
      </c>
      <c r="C71" s="78"/>
      <c r="D71" s="48">
        <v>32.9</v>
      </c>
      <c r="E71" s="48">
        <f t="shared" si="25"/>
        <v>32.9</v>
      </c>
      <c r="F71" s="48"/>
      <c r="G71" s="48">
        <v>32.9</v>
      </c>
      <c r="H71" s="48">
        <f t="shared" si="26"/>
        <v>32.9</v>
      </c>
      <c r="I71" s="48">
        <f t="shared" si="27"/>
        <v>0</v>
      </c>
      <c r="J71" s="48">
        <f t="shared" si="28"/>
        <v>0</v>
      </c>
      <c r="K71" s="48">
        <f t="shared" si="29"/>
        <v>0</v>
      </c>
    </row>
    <row r="72" spans="1:11" s="7" customFormat="1" ht="30" x14ac:dyDescent="0.25">
      <c r="A72" s="20"/>
      <c r="B72" s="21" t="s">
        <v>106</v>
      </c>
      <c r="C72" s="78"/>
      <c r="D72" s="48">
        <v>17.2</v>
      </c>
      <c r="E72" s="48">
        <f t="shared" si="25"/>
        <v>17.2</v>
      </c>
      <c r="F72" s="48"/>
      <c r="G72" s="48">
        <v>17.2</v>
      </c>
      <c r="H72" s="48">
        <f t="shared" si="26"/>
        <v>17.2</v>
      </c>
      <c r="I72" s="48">
        <f t="shared" si="27"/>
        <v>0</v>
      </c>
      <c r="J72" s="48">
        <f t="shared" si="28"/>
        <v>0</v>
      </c>
      <c r="K72" s="48">
        <f t="shared" si="29"/>
        <v>0</v>
      </c>
    </row>
    <row r="73" spans="1:11" s="7" customFormat="1" ht="15.75" x14ac:dyDescent="0.25">
      <c r="A73" s="20"/>
      <c r="B73" s="21" t="s">
        <v>107</v>
      </c>
      <c r="C73" s="78">
        <v>1226</v>
      </c>
      <c r="D73" s="48"/>
      <c r="E73" s="48">
        <f t="shared" si="25"/>
        <v>1226</v>
      </c>
      <c r="F73" s="48">
        <v>1526</v>
      </c>
      <c r="G73" s="48"/>
      <c r="H73" s="48">
        <f t="shared" si="26"/>
        <v>1526</v>
      </c>
      <c r="I73" s="48">
        <f t="shared" si="27"/>
        <v>300</v>
      </c>
      <c r="J73" s="48">
        <f t="shared" si="28"/>
        <v>0</v>
      </c>
      <c r="K73" s="48">
        <f t="shared" si="29"/>
        <v>300</v>
      </c>
    </row>
    <row r="74" spans="1:11" s="7" customFormat="1" ht="30" x14ac:dyDescent="0.25">
      <c r="A74" s="20"/>
      <c r="B74" s="21" t="s">
        <v>178</v>
      </c>
      <c r="C74" s="78">
        <v>841</v>
      </c>
      <c r="D74" s="48"/>
      <c r="E74" s="48">
        <f t="shared" si="25"/>
        <v>841</v>
      </c>
      <c r="F74" s="48">
        <v>841</v>
      </c>
      <c r="G74" s="48"/>
      <c r="H74" s="48">
        <f t="shared" si="26"/>
        <v>841</v>
      </c>
      <c r="I74" s="48">
        <f t="shared" si="27"/>
        <v>0</v>
      </c>
      <c r="J74" s="48">
        <f t="shared" si="28"/>
        <v>0</v>
      </c>
      <c r="K74" s="48">
        <f t="shared" si="29"/>
        <v>0</v>
      </c>
    </row>
    <row r="75" spans="1:11" s="7" customFormat="1" ht="15.75" x14ac:dyDescent="0.25">
      <c r="A75" s="20"/>
      <c r="B75" s="21" t="s">
        <v>179</v>
      </c>
      <c r="C75" s="78">
        <v>385</v>
      </c>
      <c r="D75" s="48"/>
      <c r="E75" s="48">
        <f t="shared" si="25"/>
        <v>385</v>
      </c>
      <c r="F75" s="48">
        <v>685</v>
      </c>
      <c r="G75" s="48"/>
      <c r="H75" s="48">
        <f t="shared" si="26"/>
        <v>685</v>
      </c>
      <c r="I75" s="48">
        <f t="shared" si="27"/>
        <v>300</v>
      </c>
      <c r="J75" s="48">
        <f t="shared" si="28"/>
        <v>0</v>
      </c>
      <c r="K75" s="48">
        <f t="shared" si="29"/>
        <v>300</v>
      </c>
    </row>
    <row r="76" spans="1:11" s="7" customFormat="1" ht="18.75" customHeight="1" x14ac:dyDescent="0.25">
      <c r="A76" s="20"/>
      <c r="B76" s="21" t="s">
        <v>200</v>
      </c>
      <c r="C76" s="77"/>
      <c r="D76" s="50">
        <v>186.6</v>
      </c>
      <c r="E76" s="50">
        <f t="shared" si="25"/>
        <v>186.6</v>
      </c>
      <c r="F76" s="50"/>
      <c r="G76" s="50">
        <v>169.55799999999999</v>
      </c>
      <c r="H76" s="50">
        <f t="shared" si="26"/>
        <v>169.55799999999999</v>
      </c>
      <c r="I76" s="50">
        <f t="shared" si="27"/>
        <v>0</v>
      </c>
      <c r="J76" s="50">
        <f t="shared" si="28"/>
        <v>-17.042000000000002</v>
      </c>
      <c r="K76" s="50">
        <f t="shared" si="29"/>
        <v>-17.042000000000002</v>
      </c>
    </row>
    <row r="77" spans="1:11" ht="60" x14ac:dyDescent="0.25">
      <c r="A77" s="24"/>
      <c r="B77" s="21" t="s">
        <v>188</v>
      </c>
      <c r="C77" s="77"/>
      <c r="D77" s="50">
        <v>18.837</v>
      </c>
      <c r="E77" s="50">
        <f t="shared" si="25"/>
        <v>18.837</v>
      </c>
      <c r="F77" s="50"/>
      <c r="G77" s="50">
        <v>18.837</v>
      </c>
      <c r="H77" s="50">
        <f t="shared" si="26"/>
        <v>18.837</v>
      </c>
      <c r="I77" s="50">
        <f t="shared" si="27"/>
        <v>0</v>
      </c>
      <c r="J77" s="50">
        <f t="shared" si="28"/>
        <v>0</v>
      </c>
      <c r="K77" s="50">
        <f t="shared" si="29"/>
        <v>0</v>
      </c>
    </row>
    <row r="78" spans="1:11" ht="30" x14ac:dyDescent="0.25">
      <c r="A78" s="24"/>
      <c r="B78" s="25" t="s">
        <v>109</v>
      </c>
      <c r="C78" s="78"/>
      <c r="D78" s="48">
        <v>841</v>
      </c>
      <c r="E78" s="48">
        <f>C78+D78</f>
        <v>841</v>
      </c>
      <c r="F78" s="48"/>
      <c r="G78" s="48">
        <v>841</v>
      </c>
      <c r="H78" s="48">
        <f>F78+G78</f>
        <v>841</v>
      </c>
      <c r="I78" s="48">
        <f>F78-C78</f>
        <v>0</v>
      </c>
      <c r="J78" s="48">
        <f>G78-D78</f>
        <v>0</v>
      </c>
      <c r="K78" s="48">
        <f>I78+J78</f>
        <v>0</v>
      </c>
    </row>
    <row r="79" spans="1:11" ht="30" x14ac:dyDescent="0.25">
      <c r="A79" s="24"/>
      <c r="B79" s="25" t="s">
        <v>180</v>
      </c>
      <c r="C79" s="78"/>
      <c r="D79" s="48">
        <v>9</v>
      </c>
      <c r="E79" s="48">
        <f>C79+D79</f>
        <v>9</v>
      </c>
      <c r="F79" s="48"/>
      <c r="G79" s="48">
        <v>9</v>
      </c>
      <c r="H79" s="48">
        <f>F79+G79</f>
        <v>9</v>
      </c>
      <c r="I79" s="48">
        <f>F79-C79</f>
        <v>0</v>
      </c>
      <c r="J79" s="48">
        <f>G79-D79</f>
        <v>0</v>
      </c>
      <c r="K79" s="48">
        <f>I79+J79</f>
        <v>0</v>
      </c>
    </row>
    <row r="80" spans="1:11" ht="31.5" hidden="1" customHeight="1" x14ac:dyDescent="0.25">
      <c r="A80" s="24"/>
      <c r="B80" s="25" t="s">
        <v>165</v>
      </c>
      <c r="C80" s="36"/>
      <c r="D80" s="37"/>
      <c r="E80" s="37">
        <f t="shared" ref="E80:E81" si="30">C80+D80</f>
        <v>0</v>
      </c>
      <c r="F80" s="37"/>
      <c r="G80" s="37"/>
      <c r="H80" s="37">
        <f t="shared" ref="H80:H81" si="31">F80+G80</f>
        <v>0</v>
      </c>
      <c r="I80" s="37">
        <f t="shared" ref="I80:I81" si="32">F80-C80</f>
        <v>0</v>
      </c>
      <c r="J80" s="37">
        <f t="shared" ref="J80:J81" si="33">G80-D80</f>
        <v>0</v>
      </c>
      <c r="K80" s="37">
        <f t="shared" ref="K80:K81" si="34">I80+J80</f>
        <v>0</v>
      </c>
    </row>
    <row r="81" spans="1:11" ht="30" hidden="1" x14ac:dyDescent="0.25">
      <c r="A81" s="24"/>
      <c r="B81" s="25" t="s">
        <v>166</v>
      </c>
      <c r="C81" s="23"/>
      <c r="D81" s="28"/>
      <c r="E81" s="28">
        <f t="shared" si="30"/>
        <v>0</v>
      </c>
      <c r="F81" s="28"/>
      <c r="G81" s="28"/>
      <c r="H81" s="28">
        <f t="shared" si="31"/>
        <v>0</v>
      </c>
      <c r="I81" s="28">
        <f t="shared" si="32"/>
        <v>0</v>
      </c>
      <c r="J81" s="28">
        <f t="shared" si="33"/>
        <v>0</v>
      </c>
      <c r="K81" s="28">
        <f t="shared" si="34"/>
        <v>0</v>
      </c>
    </row>
    <row r="82" spans="1:11" ht="71.25" customHeight="1" x14ac:dyDescent="0.2">
      <c r="A82" s="100" t="s">
        <v>207</v>
      </c>
      <c r="B82" s="101"/>
      <c r="C82" s="102"/>
      <c r="D82" s="102"/>
      <c r="E82" s="102"/>
      <c r="F82" s="102"/>
      <c r="G82" s="102"/>
      <c r="H82" s="102"/>
      <c r="I82" s="102"/>
      <c r="J82" s="102"/>
      <c r="K82" s="102"/>
    </row>
    <row r="83" spans="1:11" s="7" customFormat="1" ht="14.25" x14ac:dyDescent="0.2">
      <c r="A83" s="18" t="s">
        <v>128</v>
      </c>
      <c r="B83" s="19" t="s">
        <v>129</v>
      </c>
      <c r="C83" s="99"/>
      <c r="D83" s="99"/>
      <c r="E83" s="99"/>
      <c r="F83" s="99"/>
      <c r="G83" s="99"/>
      <c r="H83" s="99"/>
      <c r="I83" s="99"/>
      <c r="J83" s="99"/>
      <c r="K83" s="99"/>
    </row>
    <row r="84" spans="1:11" s="7" customFormat="1" ht="30" x14ac:dyDescent="0.25">
      <c r="A84" s="20"/>
      <c r="B84" s="21" t="s">
        <v>110</v>
      </c>
      <c r="C84" s="78"/>
      <c r="D84" s="48"/>
      <c r="E84" s="48">
        <f>C84+D84</f>
        <v>0</v>
      </c>
      <c r="F84" s="48"/>
      <c r="G84" s="48"/>
      <c r="H84" s="48">
        <f>F84+G84</f>
        <v>0</v>
      </c>
      <c r="I84" s="48">
        <f>F84-C84</f>
        <v>0</v>
      </c>
      <c r="J84" s="48">
        <f t="shared" ref="J84" si="35">G84-D84</f>
        <v>0</v>
      </c>
      <c r="K84" s="48">
        <f t="shared" ref="K84" si="36">H84-E84</f>
        <v>0</v>
      </c>
    </row>
    <row r="85" spans="1:11" s="7" customFormat="1" ht="29.25" customHeight="1" x14ac:dyDescent="0.25">
      <c r="A85" s="20"/>
      <c r="B85" s="21" t="s">
        <v>197</v>
      </c>
      <c r="C85" s="78"/>
      <c r="D85" s="48">
        <v>22</v>
      </c>
      <c r="E85" s="48">
        <f>C85+D85</f>
        <v>22</v>
      </c>
      <c r="F85" s="48"/>
      <c r="G85" s="48">
        <v>22</v>
      </c>
      <c r="H85" s="48">
        <f>F85+G85</f>
        <v>22</v>
      </c>
      <c r="I85" s="48">
        <f>F85-C85</f>
        <v>0</v>
      </c>
      <c r="J85" s="48">
        <f t="shared" ref="J85:K85" si="37">G85-D85</f>
        <v>0</v>
      </c>
      <c r="K85" s="48">
        <f t="shared" si="37"/>
        <v>0</v>
      </c>
    </row>
    <row r="86" spans="1:11" ht="30" x14ac:dyDescent="0.25">
      <c r="A86" s="24"/>
      <c r="B86" s="21" t="s">
        <v>198</v>
      </c>
      <c r="C86" s="79">
        <v>4295</v>
      </c>
      <c r="D86" s="53">
        <v>152</v>
      </c>
      <c r="E86" s="53">
        <f>C86+D86</f>
        <v>4447</v>
      </c>
      <c r="F86" s="53">
        <v>3445</v>
      </c>
      <c r="G86" s="53">
        <v>111</v>
      </c>
      <c r="H86" s="53">
        <f>F86+G86</f>
        <v>3556</v>
      </c>
      <c r="I86" s="53">
        <f>F86-C86</f>
        <v>-850</v>
      </c>
      <c r="J86" s="53">
        <f t="shared" ref="J86" si="38">G86-D86</f>
        <v>-41</v>
      </c>
      <c r="K86" s="53">
        <f t="shared" ref="K86" si="39">H86-E86</f>
        <v>-891</v>
      </c>
    </row>
    <row r="87" spans="1:11" ht="31.5" customHeight="1" x14ac:dyDescent="0.25">
      <c r="A87" s="24"/>
      <c r="B87" s="25" t="s">
        <v>199</v>
      </c>
      <c r="C87" s="80"/>
      <c r="D87" s="51">
        <v>12.956</v>
      </c>
      <c r="E87" s="51">
        <f t="shared" ref="E87:E88" si="40">C87+D87</f>
        <v>12.956</v>
      </c>
      <c r="F87" s="51"/>
      <c r="G87" s="51">
        <v>12.956</v>
      </c>
      <c r="H87" s="51">
        <f t="shared" ref="H87:H88" si="41">F87+G87</f>
        <v>12.956</v>
      </c>
      <c r="I87" s="51">
        <f t="shared" ref="I87:I88" si="42">F87-C87</f>
        <v>0</v>
      </c>
      <c r="J87" s="51">
        <f t="shared" ref="J87:J88" si="43">G87-D87</f>
        <v>0</v>
      </c>
      <c r="K87" s="51">
        <f t="shared" ref="K87:K88" si="44">H87-E87</f>
        <v>0</v>
      </c>
    </row>
    <row r="88" spans="1:11" ht="45" hidden="1" x14ac:dyDescent="0.25">
      <c r="A88" s="24"/>
      <c r="B88" s="25" t="s">
        <v>173</v>
      </c>
      <c r="C88" s="36"/>
      <c r="D88" s="37"/>
      <c r="E88" s="26">
        <f t="shared" si="40"/>
        <v>0</v>
      </c>
      <c r="F88" s="37"/>
      <c r="G88" s="37"/>
      <c r="H88" s="26">
        <f t="shared" si="41"/>
        <v>0</v>
      </c>
      <c r="I88" s="26">
        <f t="shared" si="42"/>
        <v>0</v>
      </c>
      <c r="J88" s="26">
        <f t="shared" si="43"/>
        <v>0</v>
      </c>
      <c r="K88" s="26">
        <f t="shared" si="44"/>
        <v>0</v>
      </c>
    </row>
    <row r="89" spans="1:11" ht="54" customHeight="1" x14ac:dyDescent="0.2">
      <c r="A89" s="102" t="s">
        <v>208</v>
      </c>
      <c r="B89" s="101"/>
      <c r="C89" s="102"/>
      <c r="D89" s="102"/>
      <c r="E89" s="102"/>
      <c r="F89" s="102"/>
      <c r="G89" s="102"/>
      <c r="H89" s="102"/>
      <c r="I89" s="102"/>
      <c r="J89" s="102"/>
      <c r="K89" s="102"/>
    </row>
    <row r="90" spans="1:11" ht="18" customHeight="1" x14ac:dyDescent="0.2">
      <c r="A90" s="18">
        <v>4</v>
      </c>
      <c r="B90" s="27" t="s">
        <v>82</v>
      </c>
      <c r="C90" s="99"/>
      <c r="D90" s="99"/>
      <c r="E90" s="99"/>
      <c r="F90" s="99"/>
      <c r="G90" s="99"/>
      <c r="H90" s="99"/>
      <c r="I90" s="99"/>
      <c r="J90" s="99"/>
      <c r="K90" s="99"/>
    </row>
    <row r="91" spans="1:11" ht="60" customHeight="1" x14ac:dyDescent="0.2">
      <c r="A91" s="20"/>
      <c r="B91" s="22" t="s">
        <v>111</v>
      </c>
      <c r="C91" s="81">
        <v>100</v>
      </c>
      <c r="D91" s="71"/>
      <c r="E91" s="71">
        <f>C91+D91</f>
        <v>100</v>
      </c>
      <c r="F91" s="71">
        <f>100-46.67</f>
        <v>53.33</v>
      </c>
      <c r="G91" s="71"/>
      <c r="H91" s="71">
        <f>F91+G91</f>
        <v>53.33</v>
      </c>
      <c r="I91" s="71">
        <f>F91-C91</f>
        <v>-46.67</v>
      </c>
      <c r="J91" s="48">
        <f t="shared" ref="J91:J94" si="45">G91-D91</f>
        <v>0</v>
      </c>
      <c r="K91" s="48">
        <f t="shared" ref="K91:K94" si="46">H91-E91</f>
        <v>-46.67</v>
      </c>
    </row>
    <row r="92" spans="1:11" ht="60" customHeight="1" x14ac:dyDescent="0.2">
      <c r="A92" s="20"/>
      <c r="B92" s="22" t="s">
        <v>112</v>
      </c>
      <c r="C92" s="81">
        <v>100</v>
      </c>
      <c r="D92" s="71"/>
      <c r="E92" s="71">
        <f>C92+D92</f>
        <v>100</v>
      </c>
      <c r="F92" s="71">
        <v>100</v>
      </c>
      <c r="G92" s="71"/>
      <c r="H92" s="71">
        <f>F92+G92</f>
        <v>100</v>
      </c>
      <c r="I92" s="71">
        <f>F92-C92</f>
        <v>0</v>
      </c>
      <c r="J92" s="48">
        <f t="shared" si="45"/>
        <v>0</v>
      </c>
      <c r="K92" s="48">
        <f t="shared" si="46"/>
        <v>0</v>
      </c>
    </row>
    <row r="93" spans="1:11" ht="60" customHeight="1" x14ac:dyDescent="0.25">
      <c r="A93" s="20"/>
      <c r="B93" s="21" t="s">
        <v>194</v>
      </c>
      <c r="C93" s="82">
        <f>100-88.55</f>
        <v>11.450000000000003</v>
      </c>
      <c r="D93" s="83"/>
      <c r="E93" s="83">
        <f>C93+D93</f>
        <v>11.450000000000003</v>
      </c>
      <c r="F93" s="83">
        <f>100-85.75</f>
        <v>14.25</v>
      </c>
      <c r="G93" s="83"/>
      <c r="H93" s="83">
        <f>F93+G93</f>
        <v>14.25</v>
      </c>
      <c r="I93" s="83">
        <f>F93-C93</f>
        <v>2.7999999999999972</v>
      </c>
      <c r="J93" s="53">
        <f t="shared" si="45"/>
        <v>0</v>
      </c>
      <c r="K93" s="53">
        <f t="shared" si="46"/>
        <v>2.7999999999999972</v>
      </c>
    </row>
    <row r="94" spans="1:11" ht="41.45" customHeight="1" x14ac:dyDescent="0.25">
      <c r="A94" s="20"/>
      <c r="B94" s="21" t="s">
        <v>195</v>
      </c>
      <c r="C94" s="79"/>
      <c r="D94" s="53">
        <v>52.28</v>
      </c>
      <c r="E94" s="53">
        <f>C94+D94</f>
        <v>52.28</v>
      </c>
      <c r="F94" s="53"/>
      <c r="G94" s="53">
        <v>52.28</v>
      </c>
      <c r="H94" s="53">
        <f>F94+G94</f>
        <v>52.28</v>
      </c>
      <c r="I94" s="53">
        <f>F94-C94</f>
        <v>0</v>
      </c>
      <c r="J94" s="53">
        <f t="shared" si="45"/>
        <v>0</v>
      </c>
      <c r="K94" s="53">
        <f t="shared" si="46"/>
        <v>0</v>
      </c>
    </row>
    <row r="95" spans="1:11" ht="41.45" customHeight="1" x14ac:dyDescent="0.25">
      <c r="A95" s="20"/>
      <c r="B95" s="25" t="s">
        <v>196</v>
      </c>
      <c r="C95" s="79"/>
      <c r="D95" s="53">
        <v>100</v>
      </c>
      <c r="E95" s="53">
        <f>C95+D95</f>
        <v>100</v>
      </c>
      <c r="F95" s="53"/>
      <c r="G95" s="53">
        <v>100</v>
      </c>
      <c r="H95" s="53">
        <f>F95+G95</f>
        <v>100</v>
      </c>
      <c r="I95" s="53">
        <f>F95-C95</f>
        <v>0</v>
      </c>
      <c r="J95" s="53">
        <f t="shared" ref="J95" si="47">G95-D95</f>
        <v>0</v>
      </c>
      <c r="K95" s="53">
        <f t="shared" ref="K95" si="48">H95-E95</f>
        <v>0</v>
      </c>
    </row>
    <row r="96" spans="1:11" ht="34.5" hidden="1" customHeight="1" x14ac:dyDescent="0.25">
      <c r="A96" s="20"/>
      <c r="B96" s="25" t="s">
        <v>167</v>
      </c>
      <c r="C96" s="23"/>
      <c r="D96" s="28"/>
      <c r="E96" s="26">
        <f t="shared" ref="E96:E97" si="49">C96+D96</f>
        <v>0</v>
      </c>
      <c r="F96" s="28"/>
      <c r="G96" s="28"/>
      <c r="H96" s="26">
        <f t="shared" ref="H96:H97" si="50">F96+G96</f>
        <v>0</v>
      </c>
      <c r="I96" s="26">
        <f t="shared" ref="I96:I97" si="51">F96-C96</f>
        <v>0</v>
      </c>
      <c r="J96" s="26">
        <f t="shared" ref="J96:J97" si="52">G96-D96</f>
        <v>0</v>
      </c>
      <c r="K96" s="26">
        <f t="shared" ref="K96:K97" si="53">H96-E96</f>
        <v>0</v>
      </c>
    </row>
    <row r="97" spans="1:11" ht="33" hidden="1" customHeight="1" x14ac:dyDescent="0.25">
      <c r="A97" s="20"/>
      <c r="B97" s="25" t="s">
        <v>168</v>
      </c>
      <c r="C97" s="23"/>
      <c r="D97" s="28"/>
      <c r="E97" s="26">
        <f t="shared" si="49"/>
        <v>0</v>
      </c>
      <c r="F97" s="28"/>
      <c r="G97" s="28"/>
      <c r="H97" s="26">
        <f t="shared" si="50"/>
        <v>0</v>
      </c>
      <c r="I97" s="26">
        <f t="shared" si="51"/>
        <v>0</v>
      </c>
      <c r="J97" s="26">
        <f t="shared" si="52"/>
        <v>0</v>
      </c>
      <c r="K97" s="26">
        <f t="shared" si="53"/>
        <v>0</v>
      </c>
    </row>
    <row r="98" spans="1:11" ht="52.5" customHeight="1" x14ac:dyDescent="0.2">
      <c r="A98" s="100" t="s">
        <v>209</v>
      </c>
      <c r="B98" s="101"/>
      <c r="C98" s="102"/>
      <c r="D98" s="102"/>
      <c r="E98" s="102"/>
      <c r="F98" s="102"/>
      <c r="G98" s="102"/>
      <c r="H98" s="102"/>
      <c r="I98" s="102"/>
      <c r="J98" s="102"/>
      <c r="K98" s="102"/>
    </row>
    <row r="99" spans="1:11" ht="33" customHeight="1" x14ac:dyDescent="0.2">
      <c r="A99" s="104" t="s">
        <v>115</v>
      </c>
      <c r="B99" s="105"/>
      <c r="C99" s="105"/>
      <c r="D99" s="105"/>
      <c r="E99" s="105"/>
      <c r="F99" s="105"/>
      <c r="G99" s="105"/>
      <c r="H99" s="105"/>
      <c r="I99" s="105"/>
      <c r="J99" s="105"/>
      <c r="K99" s="105"/>
    </row>
    <row r="100" spans="1:11" ht="27.75" customHeight="1" x14ac:dyDescent="0.2">
      <c r="A100" s="106" t="s">
        <v>79</v>
      </c>
      <c r="B100" s="106"/>
      <c r="C100" s="106"/>
      <c r="D100" s="106"/>
      <c r="E100" s="106"/>
      <c r="F100" s="106"/>
      <c r="G100" s="106"/>
      <c r="H100" s="106"/>
      <c r="I100" s="106"/>
      <c r="J100" s="106"/>
      <c r="K100" s="106"/>
    </row>
    <row r="101" spans="1:11" ht="13.15" customHeight="1" x14ac:dyDescent="0.2">
      <c r="A101" s="107" t="s">
        <v>61</v>
      </c>
      <c r="B101" s="107"/>
      <c r="C101" s="107"/>
      <c r="D101" s="107"/>
      <c r="E101" s="107"/>
      <c r="F101" s="107"/>
      <c r="G101" s="107"/>
      <c r="H101" s="107"/>
      <c r="I101" s="107"/>
      <c r="J101" s="107"/>
      <c r="K101" s="107"/>
    </row>
    <row r="102" spans="1:11" ht="33" customHeight="1" x14ac:dyDescent="0.2">
      <c r="A102" s="106" t="s">
        <v>62</v>
      </c>
      <c r="B102" s="106"/>
      <c r="C102" s="106"/>
      <c r="D102" s="106"/>
      <c r="E102" s="106"/>
      <c r="F102" s="106"/>
      <c r="G102" s="106"/>
      <c r="H102" s="106"/>
      <c r="I102" s="106"/>
      <c r="J102" s="106"/>
      <c r="K102" s="106"/>
    </row>
    <row r="103" spans="1:11" ht="17.45" customHeight="1" x14ac:dyDescent="0.2">
      <c r="A103" s="108" t="s">
        <v>116</v>
      </c>
      <c r="B103" s="109"/>
      <c r="C103" s="109"/>
      <c r="D103" s="109"/>
      <c r="E103" s="109"/>
      <c r="F103" s="109"/>
      <c r="G103" s="109"/>
      <c r="H103" s="109"/>
      <c r="I103" s="109"/>
      <c r="J103" s="109"/>
      <c r="K103" s="109"/>
    </row>
    <row r="104" spans="1:11" ht="28.15" customHeight="1" x14ac:dyDescent="0.2">
      <c r="A104" s="96" t="s">
        <v>119</v>
      </c>
      <c r="B104" s="96" t="s">
        <v>120</v>
      </c>
      <c r="C104" s="110" t="s">
        <v>130</v>
      </c>
      <c r="D104" s="110"/>
      <c r="E104" s="110"/>
      <c r="F104" s="110" t="s">
        <v>131</v>
      </c>
      <c r="G104" s="110"/>
      <c r="H104" s="110"/>
      <c r="I104" s="111" t="s">
        <v>63</v>
      </c>
      <c r="J104" s="110"/>
      <c r="K104" s="110"/>
    </row>
    <row r="105" spans="1:11" s="5" customFormat="1" ht="20.45" customHeight="1" x14ac:dyDescent="0.2">
      <c r="A105" s="96"/>
      <c r="B105" s="96"/>
      <c r="C105" s="17" t="s">
        <v>42</v>
      </c>
      <c r="D105" s="17" t="s">
        <v>43</v>
      </c>
      <c r="E105" s="17" t="s">
        <v>44</v>
      </c>
      <c r="F105" s="17" t="s">
        <v>42</v>
      </c>
      <c r="G105" s="17" t="s">
        <v>43</v>
      </c>
      <c r="H105" s="17" t="s">
        <v>44</v>
      </c>
      <c r="I105" s="17" t="s">
        <v>42</v>
      </c>
      <c r="J105" s="17" t="s">
        <v>43</v>
      </c>
      <c r="K105" s="17" t="s">
        <v>44</v>
      </c>
    </row>
    <row r="106" spans="1:11" ht="15.75" x14ac:dyDescent="0.2">
      <c r="A106" s="29"/>
      <c r="B106" s="29" t="s">
        <v>132</v>
      </c>
      <c r="C106" s="46">
        <f>SUM(C110:C113)</f>
        <v>2829.1589999999997</v>
      </c>
      <c r="D106" s="46">
        <f>SUM(D110:D113)</f>
        <v>239.63799999999998</v>
      </c>
      <c r="E106" s="46">
        <f>C106+D106</f>
        <v>3068.7969999999996</v>
      </c>
      <c r="F106" s="46">
        <f>SUM(F110:F113)</f>
        <v>5256.9369999999999</v>
      </c>
      <c r="G106" s="46">
        <f>SUM(G110:G113)</f>
        <v>169.55799999999999</v>
      </c>
      <c r="H106" s="46">
        <f>F106+G106</f>
        <v>5426.4949999999999</v>
      </c>
      <c r="I106" s="46">
        <f>F106/C106*100-100</f>
        <v>85.812709713381281</v>
      </c>
      <c r="J106" s="46">
        <f>G106/D106*100-100</f>
        <v>-29.244109865714123</v>
      </c>
      <c r="K106" s="46">
        <f>H106/E106*100-100</f>
        <v>76.82808605456799</v>
      </c>
    </row>
    <row r="107" spans="1:11" ht="28.9" customHeight="1" x14ac:dyDescent="0.2">
      <c r="A107" s="103" t="s">
        <v>64</v>
      </c>
      <c r="B107" s="103"/>
      <c r="C107" s="103"/>
      <c r="D107" s="103"/>
      <c r="E107" s="103"/>
      <c r="F107" s="103"/>
      <c r="G107" s="103"/>
      <c r="H107" s="103"/>
      <c r="I107" s="103"/>
      <c r="J107" s="103"/>
      <c r="K107" s="103"/>
    </row>
    <row r="108" spans="1:11" ht="135" customHeight="1" x14ac:dyDescent="0.2">
      <c r="A108" s="119" t="s">
        <v>185</v>
      </c>
      <c r="B108" s="119"/>
      <c r="C108" s="119"/>
      <c r="D108" s="119"/>
      <c r="E108" s="119"/>
      <c r="F108" s="119"/>
      <c r="G108" s="119"/>
      <c r="H108" s="119"/>
      <c r="I108" s="119"/>
      <c r="J108" s="119"/>
      <c r="K108" s="119"/>
    </row>
    <row r="109" spans="1:11" ht="15" x14ac:dyDescent="0.2">
      <c r="A109" s="29"/>
      <c r="B109" s="29" t="s">
        <v>133</v>
      </c>
      <c r="C109" s="29"/>
      <c r="D109" s="29"/>
      <c r="E109" s="29"/>
      <c r="F109" s="30"/>
      <c r="G109" s="30"/>
      <c r="H109" s="30"/>
      <c r="I109" s="30"/>
      <c r="J109" s="30"/>
      <c r="K109" s="30"/>
    </row>
    <row r="110" spans="1:11" ht="15.75" x14ac:dyDescent="0.2">
      <c r="A110" s="29"/>
      <c r="B110" s="31" t="s">
        <v>169</v>
      </c>
      <c r="C110" s="46">
        <v>2655.33</v>
      </c>
      <c r="D110" s="46">
        <v>145.98099999999999</v>
      </c>
      <c r="E110" s="46">
        <f>C110+D110</f>
        <v>2801.3109999999997</v>
      </c>
      <c r="F110" s="46">
        <v>5256.9369999999999</v>
      </c>
      <c r="G110" s="46">
        <v>52.957999999999998</v>
      </c>
      <c r="H110" s="46">
        <f>F110+G110</f>
        <v>5309.8949999999995</v>
      </c>
      <c r="I110" s="46">
        <f>F110/C110*100-100</f>
        <v>97.976786312812351</v>
      </c>
      <c r="J110" s="46">
        <f>G110/D110*100-100</f>
        <v>-63.722676238688599</v>
      </c>
      <c r="K110" s="46">
        <f>H110/E110*100-100</f>
        <v>89.550356957867251</v>
      </c>
    </row>
    <row r="111" spans="1:11" ht="30" x14ac:dyDescent="0.2">
      <c r="A111" s="56"/>
      <c r="B111" s="58" t="s">
        <v>177</v>
      </c>
      <c r="C111" s="46"/>
      <c r="D111" s="46"/>
      <c r="E111" s="46">
        <f>C111+D111</f>
        <v>0</v>
      </c>
      <c r="F111" s="46"/>
      <c r="G111" s="46">
        <v>116.6</v>
      </c>
      <c r="H111" s="46">
        <f>F111+G111</f>
        <v>116.6</v>
      </c>
      <c r="I111" s="46"/>
      <c r="J111" s="46"/>
      <c r="K111" s="46"/>
    </row>
    <row r="112" spans="1:11" ht="30" x14ac:dyDescent="0.2">
      <c r="A112" s="29"/>
      <c r="B112" s="14" t="s">
        <v>161</v>
      </c>
      <c r="C112" s="46">
        <v>100.486</v>
      </c>
      <c r="D112" s="46"/>
      <c r="E112" s="46">
        <f t="shared" ref="E112:E113" si="54">C112+D112</f>
        <v>100.486</v>
      </c>
      <c r="F112" s="46"/>
      <c r="G112" s="46"/>
      <c r="H112" s="46">
        <f>F112+G112</f>
        <v>0</v>
      </c>
      <c r="I112" s="61">
        <f t="shared" ref="I112:I113" si="55">F112/C112*100-100</f>
        <v>-100</v>
      </c>
      <c r="J112" s="61"/>
      <c r="K112" s="61">
        <f t="shared" ref="K112:K113" si="56">H112/E112*100-100</f>
        <v>-100</v>
      </c>
    </row>
    <row r="113" spans="1:11" ht="60" x14ac:dyDescent="0.2">
      <c r="A113" s="29"/>
      <c r="B113" s="14" t="s">
        <v>162</v>
      </c>
      <c r="C113" s="46">
        <v>73.343000000000004</v>
      </c>
      <c r="D113" s="46">
        <v>93.656999999999996</v>
      </c>
      <c r="E113" s="46">
        <f t="shared" si="54"/>
        <v>167</v>
      </c>
      <c r="F113" s="46"/>
      <c r="G113" s="46"/>
      <c r="H113" s="46">
        <f t="shared" ref="H113" si="57">F113+G113</f>
        <v>0</v>
      </c>
      <c r="I113" s="61">
        <f t="shared" si="55"/>
        <v>-100</v>
      </c>
      <c r="J113" s="61">
        <f t="shared" ref="J113" si="58">G113/D113*100-100</f>
        <v>-100</v>
      </c>
      <c r="K113" s="61">
        <f t="shared" si="56"/>
        <v>-100</v>
      </c>
    </row>
    <row r="114" spans="1:11" ht="42.75" customHeight="1" x14ac:dyDescent="0.2">
      <c r="A114" s="120" t="s">
        <v>183</v>
      </c>
      <c r="B114" s="121"/>
      <c r="C114" s="121"/>
      <c r="D114" s="121"/>
      <c r="E114" s="121"/>
      <c r="F114" s="121"/>
      <c r="G114" s="121"/>
      <c r="H114" s="121"/>
      <c r="I114" s="121"/>
      <c r="J114" s="121"/>
      <c r="K114" s="122"/>
    </row>
    <row r="115" spans="1:11" ht="143.25" customHeight="1" x14ac:dyDescent="0.2">
      <c r="A115" s="123" t="s">
        <v>186</v>
      </c>
      <c r="B115" s="123"/>
      <c r="C115" s="123"/>
      <c r="D115" s="123"/>
      <c r="E115" s="123"/>
      <c r="F115" s="123"/>
      <c r="G115" s="123"/>
      <c r="H115" s="123"/>
      <c r="I115" s="123"/>
      <c r="J115" s="123"/>
      <c r="K115" s="123"/>
    </row>
    <row r="116" spans="1:11" ht="15" customHeight="1" x14ac:dyDescent="0.2">
      <c r="A116" s="18" t="s">
        <v>124</v>
      </c>
      <c r="B116" s="19" t="s">
        <v>125</v>
      </c>
      <c r="C116" s="47"/>
      <c r="D116" s="47"/>
      <c r="E116" s="47"/>
      <c r="F116" s="47"/>
      <c r="G116" s="47"/>
      <c r="H116" s="47"/>
      <c r="I116" s="47"/>
      <c r="J116" s="47"/>
      <c r="K116" s="47"/>
    </row>
    <row r="117" spans="1:11" ht="15" customHeight="1" x14ac:dyDescent="0.25">
      <c r="A117" s="20"/>
      <c r="B117" s="21" t="s">
        <v>84</v>
      </c>
      <c r="C117" s="48">
        <v>1</v>
      </c>
      <c r="D117" s="48"/>
      <c r="E117" s="48">
        <f>C117+D117</f>
        <v>1</v>
      </c>
      <c r="F117" s="48">
        <v>1</v>
      </c>
      <c r="G117" s="48"/>
      <c r="H117" s="48">
        <f>F117+G117</f>
        <v>1</v>
      </c>
      <c r="I117" s="49">
        <f>F117/C117*100-100</f>
        <v>0</v>
      </c>
      <c r="J117" s="49"/>
      <c r="K117" s="49">
        <f>H117/E117*100-100</f>
        <v>0</v>
      </c>
    </row>
    <row r="118" spans="1:11" ht="15" customHeight="1" x14ac:dyDescent="0.25">
      <c r="A118" s="20"/>
      <c r="B118" s="21" t="s">
        <v>91</v>
      </c>
      <c r="C118" s="48">
        <v>1</v>
      </c>
      <c r="D118" s="48"/>
      <c r="E118" s="48">
        <f t="shared" ref="E118:E129" si="59">C118+D118</f>
        <v>1</v>
      </c>
      <c r="F118" s="48">
        <v>1</v>
      </c>
      <c r="G118" s="48"/>
      <c r="H118" s="48">
        <f t="shared" ref="H118:H161" si="60">F118+G118</f>
        <v>1</v>
      </c>
      <c r="I118" s="49">
        <f t="shared" ref="I118:J154" si="61">F118/C118*100-100</f>
        <v>0</v>
      </c>
      <c r="J118" s="49"/>
      <c r="K118" s="49">
        <f t="shared" ref="K118:K164" si="62">H118/E118*100-100</f>
        <v>0</v>
      </c>
    </row>
    <row r="119" spans="1:11" ht="10.5" customHeight="1" x14ac:dyDescent="0.25">
      <c r="A119" s="20"/>
      <c r="B119" s="21" t="s">
        <v>85</v>
      </c>
      <c r="C119" s="48">
        <f>C120+C121+C122+C123</f>
        <v>24.5</v>
      </c>
      <c r="D119" s="48"/>
      <c r="E119" s="48">
        <f t="shared" si="59"/>
        <v>24.5</v>
      </c>
      <c r="F119" s="48">
        <v>25.75</v>
      </c>
      <c r="G119" s="48"/>
      <c r="H119" s="48">
        <f t="shared" si="60"/>
        <v>25.75</v>
      </c>
      <c r="I119" s="49">
        <f t="shared" si="61"/>
        <v>5.1020408163265216</v>
      </c>
      <c r="J119" s="49"/>
      <c r="K119" s="49">
        <f t="shared" si="62"/>
        <v>5.1020408163265216</v>
      </c>
    </row>
    <row r="120" spans="1:11" ht="30" customHeight="1" x14ac:dyDescent="0.25">
      <c r="A120" s="20"/>
      <c r="B120" s="21" t="s">
        <v>86</v>
      </c>
      <c r="C120" s="48">
        <v>3</v>
      </c>
      <c r="D120" s="48"/>
      <c r="E120" s="48">
        <f t="shared" si="59"/>
        <v>3</v>
      </c>
      <c r="F120" s="48">
        <v>3</v>
      </c>
      <c r="G120" s="48"/>
      <c r="H120" s="48">
        <f t="shared" si="60"/>
        <v>3</v>
      </c>
      <c r="I120" s="49">
        <f t="shared" si="61"/>
        <v>0</v>
      </c>
      <c r="J120" s="49"/>
      <c r="K120" s="49">
        <f t="shared" si="62"/>
        <v>0</v>
      </c>
    </row>
    <row r="121" spans="1:11" ht="30.6" customHeight="1" x14ac:dyDescent="0.25">
      <c r="A121" s="20"/>
      <c r="B121" s="21" t="s">
        <v>89</v>
      </c>
      <c r="C121" s="48">
        <v>15.5</v>
      </c>
      <c r="D121" s="48"/>
      <c r="E121" s="48">
        <f t="shared" si="59"/>
        <v>15.5</v>
      </c>
      <c r="F121" s="48">
        <v>16.75</v>
      </c>
      <c r="G121" s="48"/>
      <c r="H121" s="48">
        <f t="shared" si="60"/>
        <v>16.75</v>
      </c>
      <c r="I121" s="49">
        <f t="shared" si="61"/>
        <v>8.0645161290322562</v>
      </c>
      <c r="J121" s="49"/>
      <c r="K121" s="49">
        <f t="shared" si="62"/>
        <v>8.0645161290322562</v>
      </c>
    </row>
    <row r="122" spans="1:11" ht="30.6" customHeight="1" x14ac:dyDescent="0.25">
      <c r="A122" s="20"/>
      <c r="B122" s="21" t="s">
        <v>92</v>
      </c>
      <c r="C122" s="48">
        <v>5</v>
      </c>
      <c r="D122" s="48"/>
      <c r="E122" s="48">
        <f t="shared" si="59"/>
        <v>5</v>
      </c>
      <c r="F122" s="48">
        <v>5</v>
      </c>
      <c r="G122" s="48"/>
      <c r="H122" s="48">
        <f t="shared" si="60"/>
        <v>5</v>
      </c>
      <c r="I122" s="49">
        <f t="shared" si="61"/>
        <v>0</v>
      </c>
      <c r="J122" s="49"/>
      <c r="K122" s="49">
        <f t="shared" si="62"/>
        <v>0</v>
      </c>
    </row>
    <row r="123" spans="1:11" ht="25.9" customHeight="1" x14ac:dyDescent="0.25">
      <c r="A123" s="20"/>
      <c r="B123" s="21" t="s">
        <v>87</v>
      </c>
      <c r="C123" s="48">
        <v>1</v>
      </c>
      <c r="D123" s="48"/>
      <c r="E123" s="48">
        <f t="shared" si="59"/>
        <v>1</v>
      </c>
      <c r="F123" s="48">
        <v>1</v>
      </c>
      <c r="G123" s="48"/>
      <c r="H123" s="48">
        <f t="shared" si="60"/>
        <v>1</v>
      </c>
      <c r="I123" s="49">
        <f t="shared" si="61"/>
        <v>0</v>
      </c>
      <c r="J123" s="49"/>
      <c r="K123" s="49">
        <f t="shared" si="62"/>
        <v>0</v>
      </c>
    </row>
    <row r="124" spans="1:11" ht="15" customHeight="1" x14ac:dyDescent="0.25">
      <c r="A124" s="20"/>
      <c r="B124" s="21" t="s">
        <v>93</v>
      </c>
      <c r="C124" s="48">
        <v>1946.2</v>
      </c>
      <c r="D124" s="48"/>
      <c r="E124" s="48">
        <f t="shared" si="59"/>
        <v>1946.2</v>
      </c>
      <c r="F124" s="48">
        <v>1946.2</v>
      </c>
      <c r="G124" s="48"/>
      <c r="H124" s="48">
        <f t="shared" si="60"/>
        <v>1946.2</v>
      </c>
      <c r="I124" s="49">
        <f t="shared" si="61"/>
        <v>0</v>
      </c>
      <c r="J124" s="49"/>
      <c r="K124" s="49">
        <f t="shared" si="62"/>
        <v>0</v>
      </c>
    </row>
    <row r="125" spans="1:11" ht="27.6" customHeight="1" x14ac:dyDescent="0.25">
      <c r="A125" s="20"/>
      <c r="B125" s="21" t="s">
        <v>94</v>
      </c>
      <c r="C125" s="48">
        <v>420.7</v>
      </c>
      <c r="D125" s="48"/>
      <c r="E125" s="48">
        <f t="shared" si="59"/>
        <v>420.7</v>
      </c>
      <c r="F125" s="48">
        <v>420.7</v>
      </c>
      <c r="G125" s="48"/>
      <c r="H125" s="48">
        <f t="shared" si="60"/>
        <v>420.7</v>
      </c>
      <c r="I125" s="49">
        <f t="shared" si="61"/>
        <v>0</v>
      </c>
      <c r="J125" s="49"/>
      <c r="K125" s="49">
        <f t="shared" si="62"/>
        <v>0</v>
      </c>
    </row>
    <row r="126" spans="1:11" ht="27.75" customHeight="1" x14ac:dyDescent="0.25">
      <c r="A126" s="20"/>
      <c r="B126" s="21" t="s">
        <v>193</v>
      </c>
      <c r="C126" s="50">
        <v>2728.6729999999998</v>
      </c>
      <c r="D126" s="50"/>
      <c r="E126" s="50">
        <f t="shared" si="59"/>
        <v>2728.6729999999998</v>
      </c>
      <c r="F126" s="50">
        <v>5265.9369999999999</v>
      </c>
      <c r="G126" s="50"/>
      <c r="H126" s="50">
        <f t="shared" si="60"/>
        <v>5265.9369999999999</v>
      </c>
      <c r="I126" s="46">
        <f t="shared" si="61"/>
        <v>92.985271595387218</v>
      </c>
      <c r="J126" s="46"/>
      <c r="K126" s="46">
        <f t="shared" si="62"/>
        <v>92.985271595387218</v>
      </c>
    </row>
    <row r="127" spans="1:11" s="66" customFormat="1" ht="28.15" customHeight="1" x14ac:dyDescent="0.25">
      <c r="A127" s="62"/>
      <c r="B127" s="63" t="s">
        <v>95</v>
      </c>
      <c r="C127" s="64"/>
      <c r="D127" s="64"/>
      <c r="E127" s="64">
        <f t="shared" si="59"/>
        <v>0</v>
      </c>
      <c r="F127" s="64"/>
      <c r="G127" s="64"/>
      <c r="H127" s="64">
        <f t="shared" si="60"/>
        <v>0</v>
      </c>
      <c r="I127" s="65"/>
      <c r="J127" s="65"/>
      <c r="K127" s="65"/>
    </row>
    <row r="128" spans="1:11" ht="33" customHeight="1" x14ac:dyDescent="0.25">
      <c r="A128" s="20"/>
      <c r="B128" s="38" t="s">
        <v>192</v>
      </c>
      <c r="C128" s="50">
        <v>100.486</v>
      </c>
      <c r="D128" s="50"/>
      <c r="E128" s="50">
        <f t="shared" si="59"/>
        <v>100.486</v>
      </c>
      <c r="F128" s="50"/>
      <c r="G128" s="50"/>
      <c r="H128" s="50">
        <f t="shared" ref="H128:H129" si="63">F128+G128</f>
        <v>0</v>
      </c>
      <c r="I128" s="61">
        <f t="shared" si="61"/>
        <v>-100</v>
      </c>
      <c r="J128" s="67"/>
      <c r="K128" s="61">
        <f t="shared" si="62"/>
        <v>-100</v>
      </c>
    </row>
    <row r="129" spans="1:11" ht="30" x14ac:dyDescent="0.25">
      <c r="A129" s="20"/>
      <c r="B129" s="38" t="s">
        <v>191</v>
      </c>
      <c r="C129" s="50">
        <v>73.343000000000004</v>
      </c>
      <c r="D129" s="50">
        <v>93.656999999999996</v>
      </c>
      <c r="E129" s="50">
        <f t="shared" si="59"/>
        <v>167</v>
      </c>
      <c r="F129" s="50"/>
      <c r="G129" s="50"/>
      <c r="H129" s="50">
        <f t="shared" si="63"/>
        <v>0</v>
      </c>
      <c r="I129" s="61">
        <f t="shared" si="61"/>
        <v>-100</v>
      </c>
      <c r="J129" s="61">
        <f t="shared" si="61"/>
        <v>-100</v>
      </c>
      <c r="K129" s="61">
        <f t="shared" si="62"/>
        <v>-100</v>
      </c>
    </row>
    <row r="130" spans="1:11" ht="15" customHeight="1" x14ac:dyDescent="0.2">
      <c r="A130" s="18" t="s">
        <v>126</v>
      </c>
      <c r="B130" s="19" t="s">
        <v>127</v>
      </c>
      <c r="C130" s="48"/>
      <c r="D130" s="48"/>
      <c r="E130" s="48"/>
      <c r="F130" s="48"/>
      <c r="G130" s="48"/>
      <c r="H130" s="48"/>
      <c r="I130" s="49"/>
      <c r="J130" s="49"/>
      <c r="K130" s="49"/>
    </row>
    <row r="131" spans="1:11" ht="15" customHeight="1" x14ac:dyDescent="0.2">
      <c r="A131" s="20"/>
      <c r="B131" s="22" t="s">
        <v>96</v>
      </c>
      <c r="C131" s="48">
        <v>6000</v>
      </c>
      <c r="D131" s="48"/>
      <c r="E131" s="48">
        <f t="shared" ref="E131:E150" si="64">C131+D131</f>
        <v>6000</v>
      </c>
      <c r="F131" s="48">
        <v>3000</v>
      </c>
      <c r="G131" s="48"/>
      <c r="H131" s="48">
        <f t="shared" si="60"/>
        <v>3000</v>
      </c>
      <c r="I131" s="49">
        <f t="shared" si="61"/>
        <v>-50</v>
      </c>
      <c r="J131" s="49"/>
      <c r="K131" s="49">
        <f t="shared" si="62"/>
        <v>-50</v>
      </c>
    </row>
    <row r="132" spans="1:11" ht="16.899999999999999" customHeight="1" x14ac:dyDescent="0.2">
      <c r="A132" s="20"/>
      <c r="B132" s="22" t="s">
        <v>97</v>
      </c>
      <c r="C132" s="48">
        <v>6000</v>
      </c>
      <c r="D132" s="48"/>
      <c r="E132" s="48">
        <f t="shared" si="64"/>
        <v>6000</v>
      </c>
      <c r="F132" s="48">
        <v>3000</v>
      </c>
      <c r="G132" s="48"/>
      <c r="H132" s="48">
        <f t="shared" si="60"/>
        <v>3000</v>
      </c>
      <c r="I132" s="49">
        <f t="shared" si="61"/>
        <v>-50</v>
      </c>
      <c r="J132" s="49"/>
      <c r="K132" s="49">
        <f t="shared" si="62"/>
        <v>-50</v>
      </c>
    </row>
    <row r="133" spans="1:11" ht="33" customHeight="1" x14ac:dyDescent="0.2">
      <c r="A133" s="20"/>
      <c r="B133" s="22" t="s">
        <v>98</v>
      </c>
      <c r="C133" s="48"/>
      <c r="D133" s="48"/>
      <c r="E133" s="48">
        <f t="shared" si="64"/>
        <v>0</v>
      </c>
      <c r="F133" s="48"/>
      <c r="G133" s="48"/>
      <c r="H133" s="48">
        <f t="shared" si="60"/>
        <v>0</v>
      </c>
      <c r="I133" s="49"/>
      <c r="J133" s="49"/>
      <c r="K133" s="49">
        <v>0</v>
      </c>
    </row>
    <row r="134" spans="1:11" ht="15" customHeight="1" x14ac:dyDescent="0.2">
      <c r="A134" s="20"/>
      <c r="B134" s="22" t="s">
        <v>99</v>
      </c>
      <c r="C134" s="48"/>
      <c r="D134" s="48"/>
      <c r="E134" s="48">
        <f t="shared" si="64"/>
        <v>0</v>
      </c>
      <c r="F134" s="48"/>
      <c r="G134" s="48"/>
      <c r="H134" s="48">
        <f t="shared" si="60"/>
        <v>0</v>
      </c>
      <c r="I134" s="49"/>
      <c r="J134" s="49"/>
      <c r="K134" s="49">
        <v>0</v>
      </c>
    </row>
    <row r="135" spans="1:11" ht="15" customHeight="1" x14ac:dyDescent="0.2">
      <c r="A135" s="20"/>
      <c r="B135" s="22" t="s">
        <v>100</v>
      </c>
      <c r="C135" s="48"/>
      <c r="D135" s="48"/>
      <c r="E135" s="48">
        <f t="shared" si="64"/>
        <v>0</v>
      </c>
      <c r="F135" s="48"/>
      <c r="G135" s="48"/>
      <c r="H135" s="48">
        <f t="shared" si="60"/>
        <v>0</v>
      </c>
      <c r="I135" s="49"/>
      <c r="J135" s="49"/>
      <c r="K135" s="49">
        <v>0</v>
      </c>
    </row>
    <row r="136" spans="1:11" ht="20.25" customHeight="1" x14ac:dyDescent="0.2">
      <c r="A136" s="20"/>
      <c r="B136" s="22" t="s">
        <v>101</v>
      </c>
      <c r="C136" s="48">
        <v>30</v>
      </c>
      <c r="D136" s="48"/>
      <c r="E136" s="48">
        <f t="shared" si="64"/>
        <v>30</v>
      </c>
      <c r="F136" s="48">
        <v>16</v>
      </c>
      <c r="G136" s="48"/>
      <c r="H136" s="48">
        <f t="shared" si="60"/>
        <v>16</v>
      </c>
      <c r="I136" s="49">
        <f t="shared" si="61"/>
        <v>-46.666666666666664</v>
      </c>
      <c r="J136" s="49"/>
      <c r="K136" s="49">
        <f t="shared" si="62"/>
        <v>-46.666666666666664</v>
      </c>
    </row>
    <row r="137" spans="1:11" ht="15" customHeight="1" x14ac:dyDescent="0.2">
      <c r="A137" s="20"/>
      <c r="B137" s="22" t="s">
        <v>102</v>
      </c>
      <c r="C137" s="48"/>
      <c r="D137" s="48"/>
      <c r="E137" s="48">
        <f t="shared" si="64"/>
        <v>0</v>
      </c>
      <c r="F137" s="48"/>
      <c r="G137" s="48"/>
      <c r="H137" s="48">
        <f t="shared" si="60"/>
        <v>0</v>
      </c>
      <c r="I137" s="49"/>
      <c r="J137" s="49"/>
      <c r="K137" s="49">
        <v>0</v>
      </c>
    </row>
    <row r="138" spans="1:11" ht="30.75" customHeight="1" x14ac:dyDescent="0.2">
      <c r="A138" s="20"/>
      <c r="B138" s="22" t="s">
        <v>103</v>
      </c>
      <c r="C138" s="48"/>
      <c r="D138" s="48"/>
      <c r="E138" s="48">
        <f t="shared" si="64"/>
        <v>0</v>
      </c>
      <c r="F138" s="48"/>
      <c r="G138" s="48"/>
      <c r="H138" s="48">
        <f t="shared" si="60"/>
        <v>0</v>
      </c>
      <c r="I138" s="49"/>
      <c r="J138" s="49"/>
      <c r="K138" s="49">
        <v>0</v>
      </c>
    </row>
    <row r="139" spans="1:11" ht="15.6" customHeight="1" x14ac:dyDescent="0.25">
      <c r="A139" s="20"/>
      <c r="B139" s="21" t="s">
        <v>104</v>
      </c>
      <c r="C139" s="48">
        <v>891</v>
      </c>
      <c r="D139" s="48"/>
      <c r="E139" s="48">
        <f t="shared" si="64"/>
        <v>891</v>
      </c>
      <c r="F139" s="48">
        <v>128</v>
      </c>
      <c r="G139" s="48"/>
      <c r="H139" s="48">
        <f t="shared" si="60"/>
        <v>128</v>
      </c>
      <c r="I139" s="49">
        <f t="shared" si="61"/>
        <v>-85.634118967452295</v>
      </c>
      <c r="J139" s="49"/>
      <c r="K139" s="49">
        <f t="shared" si="62"/>
        <v>-85.634118967452295</v>
      </c>
    </row>
    <row r="140" spans="1:11" ht="15" customHeight="1" x14ac:dyDescent="0.25">
      <c r="A140" s="20"/>
      <c r="B140" s="21" t="s">
        <v>105</v>
      </c>
      <c r="C140" s="48"/>
      <c r="D140" s="48">
        <v>32.9</v>
      </c>
      <c r="E140" s="48">
        <f t="shared" si="64"/>
        <v>32.9</v>
      </c>
      <c r="F140" s="48"/>
      <c r="G140" s="48">
        <v>32.9</v>
      </c>
      <c r="H140" s="48">
        <f t="shared" si="60"/>
        <v>32.9</v>
      </c>
      <c r="I140" s="49"/>
      <c r="J140" s="49">
        <f t="shared" ref="J140:J161" si="65">G140/D140*100-100</f>
        <v>0</v>
      </c>
      <c r="K140" s="49">
        <f t="shared" si="62"/>
        <v>0</v>
      </c>
    </row>
    <row r="141" spans="1:11" ht="31.9" customHeight="1" x14ac:dyDescent="0.25">
      <c r="A141" s="20"/>
      <c r="B141" s="21" t="s">
        <v>106</v>
      </c>
      <c r="C141" s="48"/>
      <c r="D141" s="48">
        <v>17.8</v>
      </c>
      <c r="E141" s="48">
        <f t="shared" si="64"/>
        <v>17.8</v>
      </c>
      <c r="F141" s="48"/>
      <c r="G141" s="48">
        <v>17.2</v>
      </c>
      <c r="H141" s="48">
        <f t="shared" si="60"/>
        <v>17.2</v>
      </c>
      <c r="I141" s="49"/>
      <c r="J141" s="49">
        <f t="shared" si="65"/>
        <v>-3.3707865168539399</v>
      </c>
      <c r="K141" s="49">
        <f t="shared" si="62"/>
        <v>-3.3707865168539399</v>
      </c>
    </row>
    <row r="142" spans="1:11" ht="15" customHeight="1" x14ac:dyDescent="0.25">
      <c r="A142" s="20"/>
      <c r="B142" s="21" t="s">
        <v>107</v>
      </c>
      <c r="C142" s="48">
        <v>10709</v>
      </c>
      <c r="D142" s="48"/>
      <c r="E142" s="48">
        <f t="shared" si="64"/>
        <v>10709</v>
      </c>
      <c r="F142" s="48">
        <v>1526</v>
      </c>
      <c r="G142" s="48"/>
      <c r="H142" s="48">
        <f t="shared" si="60"/>
        <v>1526</v>
      </c>
      <c r="I142" s="49">
        <f t="shared" si="61"/>
        <v>-85.750303483051638</v>
      </c>
      <c r="J142" s="49"/>
      <c r="K142" s="49">
        <f t="shared" si="62"/>
        <v>-85.750303483051638</v>
      </c>
    </row>
    <row r="143" spans="1:11" ht="30" x14ac:dyDescent="0.25">
      <c r="A143" s="20"/>
      <c r="B143" s="21" t="s">
        <v>190</v>
      </c>
      <c r="C143" s="48">
        <v>9170</v>
      </c>
      <c r="D143" s="48"/>
      <c r="E143" s="48">
        <f t="shared" si="64"/>
        <v>9170</v>
      </c>
      <c r="F143" s="48">
        <v>841</v>
      </c>
      <c r="G143" s="48"/>
      <c r="H143" s="48">
        <f t="shared" si="60"/>
        <v>841</v>
      </c>
      <c r="I143" s="49">
        <f t="shared" si="61"/>
        <v>-90.828789531079607</v>
      </c>
      <c r="J143" s="49"/>
      <c r="K143" s="49">
        <f t="shared" si="62"/>
        <v>-90.828789531079607</v>
      </c>
    </row>
    <row r="144" spans="1:11" ht="15.75" x14ac:dyDescent="0.25">
      <c r="A144" s="20"/>
      <c r="B144" s="21" t="s">
        <v>108</v>
      </c>
      <c r="C144" s="48">
        <v>1539</v>
      </c>
      <c r="D144" s="48"/>
      <c r="E144" s="48">
        <f t="shared" si="64"/>
        <v>1539</v>
      </c>
      <c r="F144" s="48">
        <v>685</v>
      </c>
      <c r="G144" s="48"/>
      <c r="H144" s="48">
        <f t="shared" si="60"/>
        <v>685</v>
      </c>
      <c r="I144" s="68">
        <f t="shared" si="61"/>
        <v>-55.490578297595846</v>
      </c>
      <c r="J144" s="49"/>
      <c r="K144" s="49">
        <f t="shared" si="62"/>
        <v>-55.490578297595846</v>
      </c>
    </row>
    <row r="145" spans="1:12" ht="15" customHeight="1" x14ac:dyDescent="0.25">
      <c r="A145" s="20"/>
      <c r="B145" s="21" t="s">
        <v>189</v>
      </c>
      <c r="C145" s="50"/>
      <c r="D145" s="50">
        <v>239.63800000000001</v>
      </c>
      <c r="E145" s="50">
        <f t="shared" si="64"/>
        <v>239.63800000000001</v>
      </c>
      <c r="F145" s="50"/>
      <c r="G145" s="69">
        <v>169.6</v>
      </c>
      <c r="H145" s="50">
        <f t="shared" si="60"/>
        <v>169.6</v>
      </c>
      <c r="I145" s="59"/>
      <c r="J145" s="46">
        <f t="shared" si="65"/>
        <v>-29.22658343000694</v>
      </c>
      <c r="K145" s="46">
        <f t="shared" si="62"/>
        <v>-29.22658343000694</v>
      </c>
      <c r="L145" s="60"/>
    </row>
    <row r="146" spans="1:12" ht="60" customHeight="1" x14ac:dyDescent="0.25">
      <c r="A146" s="24"/>
      <c r="B146" s="21" t="s">
        <v>188</v>
      </c>
      <c r="C146" s="51"/>
      <c r="D146" s="51">
        <v>86.352999999999994</v>
      </c>
      <c r="E146" s="51">
        <f t="shared" si="64"/>
        <v>86.352999999999994</v>
      </c>
      <c r="F146" s="51"/>
      <c r="G146" s="51">
        <v>18.837</v>
      </c>
      <c r="H146" s="51">
        <f t="shared" si="60"/>
        <v>18.837</v>
      </c>
      <c r="I146" s="59"/>
      <c r="J146" s="52">
        <f t="shared" si="65"/>
        <v>-78.186050281982091</v>
      </c>
      <c r="K146" s="52">
        <f t="shared" si="62"/>
        <v>-78.186050281982091</v>
      </c>
    </row>
    <row r="147" spans="1:12" ht="30" customHeight="1" x14ac:dyDescent="0.25">
      <c r="A147" s="24"/>
      <c r="B147" s="25" t="s">
        <v>109</v>
      </c>
      <c r="C147" s="48"/>
      <c r="D147" s="48">
        <v>9170</v>
      </c>
      <c r="E147" s="48">
        <f t="shared" si="64"/>
        <v>9170</v>
      </c>
      <c r="F147" s="48"/>
      <c r="G147" s="48">
        <v>841</v>
      </c>
      <c r="H147" s="48">
        <f t="shared" si="60"/>
        <v>841</v>
      </c>
      <c r="I147" s="59"/>
      <c r="J147" s="49">
        <f t="shared" si="65"/>
        <v>-90.828789531079607</v>
      </c>
      <c r="K147" s="49">
        <f t="shared" si="62"/>
        <v>-90.828789531079607</v>
      </c>
    </row>
    <row r="148" spans="1:12" ht="30" customHeight="1" x14ac:dyDescent="0.25">
      <c r="A148" s="24"/>
      <c r="B148" s="25" t="s">
        <v>180</v>
      </c>
      <c r="C148" s="48"/>
      <c r="D148" s="48"/>
      <c r="E148" s="48">
        <f t="shared" si="64"/>
        <v>0</v>
      </c>
      <c r="F148" s="48"/>
      <c r="G148" s="48">
        <v>9</v>
      </c>
      <c r="H148" s="48">
        <f t="shared" ref="H148" si="66">F148+G148</f>
        <v>9</v>
      </c>
      <c r="I148" s="59"/>
      <c r="J148" s="49" t="s">
        <v>175</v>
      </c>
      <c r="K148" s="49"/>
    </row>
    <row r="149" spans="1:12" ht="30.75" customHeight="1" x14ac:dyDescent="0.25">
      <c r="A149" s="24"/>
      <c r="B149" s="25" t="s">
        <v>187</v>
      </c>
      <c r="C149" s="51">
        <v>100.486</v>
      </c>
      <c r="D149" s="51"/>
      <c r="E149" s="51">
        <f t="shared" si="64"/>
        <v>100.486</v>
      </c>
      <c r="F149" s="51"/>
      <c r="G149" s="51"/>
      <c r="H149" s="51">
        <f t="shared" ref="H149:H150" si="67">F149+G149</f>
        <v>0</v>
      </c>
      <c r="I149" s="68">
        <f t="shared" si="61"/>
        <v>-100</v>
      </c>
      <c r="J149" s="68"/>
      <c r="K149" s="68">
        <f t="shared" si="62"/>
        <v>-100</v>
      </c>
    </row>
    <row r="150" spans="1:12" ht="30" x14ac:dyDescent="0.25">
      <c r="A150" s="24"/>
      <c r="B150" s="25" t="s">
        <v>166</v>
      </c>
      <c r="C150" s="48">
        <v>1</v>
      </c>
      <c r="D150" s="48">
        <v>1</v>
      </c>
      <c r="E150" s="48">
        <f t="shared" si="64"/>
        <v>2</v>
      </c>
      <c r="F150" s="48"/>
      <c r="G150" s="48"/>
      <c r="H150" s="48">
        <f t="shared" si="67"/>
        <v>0</v>
      </c>
      <c r="I150" s="68">
        <f t="shared" si="61"/>
        <v>-100</v>
      </c>
      <c r="J150" s="68">
        <f t="shared" ref="J150" si="68">G150/D150*100-100</f>
        <v>-100</v>
      </c>
      <c r="K150" s="68">
        <f t="shared" ref="K150" si="69">H150/E150*100-100</f>
        <v>-100</v>
      </c>
    </row>
    <row r="151" spans="1:12" ht="15" customHeight="1" x14ac:dyDescent="0.2">
      <c r="A151" s="18" t="s">
        <v>128</v>
      </c>
      <c r="B151" s="19" t="s">
        <v>129</v>
      </c>
      <c r="C151" s="48"/>
      <c r="D151" s="48"/>
      <c r="E151" s="48"/>
      <c r="F151" s="48"/>
      <c r="G151" s="48"/>
      <c r="H151" s="48"/>
      <c r="I151" s="49"/>
      <c r="J151" s="49"/>
      <c r="K151" s="49"/>
    </row>
    <row r="152" spans="1:12" ht="30.6" customHeight="1" x14ac:dyDescent="0.25">
      <c r="A152" s="20"/>
      <c r="B152" s="21" t="s">
        <v>110</v>
      </c>
      <c r="C152" s="48"/>
      <c r="D152" s="48"/>
      <c r="E152" s="48">
        <f t="shared" ref="E152:E155" si="70">C152+D152</f>
        <v>0</v>
      </c>
      <c r="F152" s="48"/>
      <c r="G152" s="48"/>
      <c r="H152" s="48">
        <f t="shared" si="60"/>
        <v>0</v>
      </c>
      <c r="I152" s="49"/>
      <c r="J152" s="49"/>
      <c r="K152" s="49">
        <v>0</v>
      </c>
    </row>
    <row r="153" spans="1:12" ht="30" x14ac:dyDescent="0.25">
      <c r="A153" s="20"/>
      <c r="B153" s="21" t="s">
        <v>171</v>
      </c>
      <c r="C153" s="53"/>
      <c r="D153" s="53">
        <v>9.42</v>
      </c>
      <c r="E153" s="53">
        <f t="shared" si="70"/>
        <v>9.42</v>
      </c>
      <c r="F153" s="53"/>
      <c r="G153" s="53">
        <v>22</v>
      </c>
      <c r="H153" s="53">
        <f t="shared" si="60"/>
        <v>22</v>
      </c>
      <c r="I153" s="49"/>
      <c r="J153" s="49">
        <f t="shared" si="65"/>
        <v>133.54564755838641</v>
      </c>
      <c r="K153" s="49">
        <f t="shared" si="62"/>
        <v>133.54564755838641</v>
      </c>
    </row>
    <row r="154" spans="1:12" ht="26.45" customHeight="1" x14ac:dyDescent="0.25">
      <c r="A154" s="24"/>
      <c r="B154" s="21" t="s">
        <v>172</v>
      </c>
      <c r="C154" s="53">
        <v>254.8</v>
      </c>
      <c r="D154" s="53">
        <v>22.38</v>
      </c>
      <c r="E154" s="53">
        <f t="shared" si="70"/>
        <v>277.18</v>
      </c>
      <c r="F154" s="53">
        <v>3445</v>
      </c>
      <c r="G154" s="53">
        <v>111</v>
      </c>
      <c r="H154" s="53">
        <f t="shared" si="60"/>
        <v>3556</v>
      </c>
      <c r="I154" s="49">
        <f t="shared" si="61"/>
        <v>1252.0408163265306</v>
      </c>
      <c r="J154" s="49">
        <f t="shared" si="65"/>
        <v>395.97855227882042</v>
      </c>
      <c r="K154" s="49">
        <f t="shared" si="62"/>
        <v>1182.9208456598601</v>
      </c>
    </row>
    <row r="155" spans="1:12" ht="45" customHeight="1" x14ac:dyDescent="0.25">
      <c r="A155" s="24"/>
      <c r="B155" s="70" t="s">
        <v>184</v>
      </c>
      <c r="C155" s="53"/>
      <c r="D155" s="53"/>
      <c r="E155" s="53">
        <f t="shared" si="70"/>
        <v>0</v>
      </c>
      <c r="F155" s="53"/>
      <c r="G155" s="53">
        <v>12.956</v>
      </c>
      <c r="H155" s="53">
        <f t="shared" ref="H155:H156" si="71">F155+G155</f>
        <v>12.956</v>
      </c>
      <c r="I155" s="49"/>
      <c r="J155" s="49"/>
      <c r="K155" s="49"/>
    </row>
    <row r="156" spans="1:12" ht="45" customHeight="1" x14ac:dyDescent="0.25">
      <c r="A156" s="24"/>
      <c r="B156" s="39" t="s">
        <v>173</v>
      </c>
      <c r="C156" s="51">
        <v>73.343000000000004</v>
      </c>
      <c r="D156" s="51">
        <v>93.656999999999996</v>
      </c>
      <c r="E156" s="51">
        <v>83.5</v>
      </c>
      <c r="F156" s="51"/>
      <c r="G156" s="51"/>
      <c r="H156" s="53">
        <f t="shared" si="71"/>
        <v>0</v>
      </c>
      <c r="I156" s="68">
        <f t="shared" ref="I156" si="72">F156/C156*100-100</f>
        <v>-100</v>
      </c>
      <c r="J156" s="68">
        <f t="shared" ref="J156" si="73">G156/D156*100-100</f>
        <v>-100</v>
      </c>
      <c r="K156" s="68">
        <f t="shared" ref="K156" si="74">H156/E156*100-100</f>
        <v>-100</v>
      </c>
    </row>
    <row r="157" spans="1:12" ht="15" customHeight="1" x14ac:dyDescent="0.2">
      <c r="A157" s="18">
        <v>4</v>
      </c>
      <c r="B157" s="27" t="s">
        <v>82</v>
      </c>
      <c r="C157" s="48"/>
      <c r="D157" s="48"/>
      <c r="E157" s="48"/>
      <c r="F157" s="48"/>
      <c r="G157" s="48"/>
      <c r="H157" s="48"/>
      <c r="I157" s="49"/>
      <c r="J157" s="49"/>
      <c r="K157" s="49"/>
    </row>
    <row r="158" spans="1:12" ht="58.15" customHeight="1" x14ac:dyDescent="0.2">
      <c r="A158" s="20"/>
      <c r="B158" s="22" t="s">
        <v>111</v>
      </c>
      <c r="C158" s="48">
        <f>93.75</f>
        <v>93.75</v>
      </c>
      <c r="D158" s="48"/>
      <c r="E158" s="48">
        <f t="shared" ref="E158:E163" si="75">C158+D158</f>
        <v>93.75</v>
      </c>
      <c r="F158" s="71">
        <f>100-46.67</f>
        <v>53.33</v>
      </c>
      <c r="G158" s="71"/>
      <c r="H158" s="71">
        <f t="shared" si="60"/>
        <v>53.33</v>
      </c>
      <c r="I158" s="49">
        <f t="shared" ref="I158:I164" si="76">F158/C158*100-100</f>
        <v>-43.114666666666665</v>
      </c>
      <c r="J158" s="49"/>
      <c r="K158" s="49">
        <f t="shared" ref="K158:K160" si="77">H158/E158*100-100</f>
        <v>-43.114666666666665</v>
      </c>
    </row>
    <row r="159" spans="1:12" ht="61.9" customHeight="1" x14ac:dyDescent="0.2">
      <c r="A159" s="20"/>
      <c r="B159" s="22" t="s">
        <v>112</v>
      </c>
      <c r="C159" s="48">
        <v>213.44</v>
      </c>
      <c r="D159" s="48"/>
      <c r="E159" s="48">
        <f t="shared" si="75"/>
        <v>213.44</v>
      </c>
      <c r="F159" s="48">
        <v>100</v>
      </c>
      <c r="G159" s="48"/>
      <c r="H159" s="48">
        <f t="shared" si="60"/>
        <v>100</v>
      </c>
      <c r="I159" s="68">
        <f t="shared" si="76"/>
        <v>-53.148425787106447</v>
      </c>
      <c r="J159" s="68"/>
      <c r="K159" s="68">
        <f t="shared" si="77"/>
        <v>-53.148425787106447</v>
      </c>
    </row>
    <row r="160" spans="1:12" ht="57.6" customHeight="1" x14ac:dyDescent="0.25">
      <c r="A160" s="20"/>
      <c r="B160" s="21" t="s">
        <v>113</v>
      </c>
      <c r="C160" s="48">
        <v>74.23</v>
      </c>
      <c r="D160" s="48"/>
      <c r="E160" s="48">
        <f t="shared" si="75"/>
        <v>74.23</v>
      </c>
      <c r="F160" s="71">
        <f>100-85.75</f>
        <v>14.25</v>
      </c>
      <c r="G160" s="71"/>
      <c r="H160" s="71">
        <f t="shared" si="60"/>
        <v>14.25</v>
      </c>
      <c r="I160" s="49">
        <f t="shared" si="76"/>
        <v>-80.802909874713734</v>
      </c>
      <c r="J160" s="49"/>
      <c r="K160" s="49">
        <f t="shared" si="77"/>
        <v>-80.802909874713734</v>
      </c>
    </row>
    <row r="161" spans="1:11" ht="42.6" customHeight="1" x14ac:dyDescent="0.25">
      <c r="A161" s="20"/>
      <c r="B161" s="21" t="s">
        <v>114</v>
      </c>
      <c r="C161" s="48"/>
      <c r="D161" s="48">
        <v>54.1</v>
      </c>
      <c r="E161" s="48">
        <f t="shared" si="75"/>
        <v>54.1</v>
      </c>
      <c r="F161" s="48"/>
      <c r="G161" s="48">
        <v>52.28</v>
      </c>
      <c r="H161" s="48">
        <f t="shared" si="60"/>
        <v>52.28</v>
      </c>
      <c r="I161" s="49"/>
      <c r="J161" s="49">
        <f t="shared" si="65"/>
        <v>-3.3641404805914874</v>
      </c>
      <c r="K161" s="49">
        <f t="shared" si="62"/>
        <v>-3.3641404805914874</v>
      </c>
    </row>
    <row r="162" spans="1:11" ht="42.6" customHeight="1" x14ac:dyDescent="0.25">
      <c r="A162" s="20"/>
      <c r="B162" s="25" t="s">
        <v>181</v>
      </c>
      <c r="C162" s="48"/>
      <c r="D162" s="48"/>
      <c r="E162" s="48">
        <f t="shared" si="75"/>
        <v>0</v>
      </c>
      <c r="F162" s="48"/>
      <c r="G162" s="48">
        <v>100</v>
      </c>
      <c r="H162" s="48">
        <f t="shared" ref="H162" si="78">F162+G162</f>
        <v>100</v>
      </c>
      <c r="I162" s="49"/>
      <c r="J162" s="49" t="s">
        <v>175</v>
      </c>
      <c r="K162" s="49"/>
    </row>
    <row r="163" spans="1:11" ht="30" x14ac:dyDescent="0.25">
      <c r="A163" s="20"/>
      <c r="B163" s="25" t="s">
        <v>167</v>
      </c>
      <c r="C163" s="48">
        <v>100</v>
      </c>
      <c r="D163" s="48"/>
      <c r="E163" s="48">
        <f t="shared" si="75"/>
        <v>100</v>
      </c>
      <c r="F163" s="48"/>
      <c r="G163" s="48"/>
      <c r="H163" s="48">
        <f t="shared" ref="H163" si="79">F163+G163</f>
        <v>0</v>
      </c>
      <c r="I163" s="68">
        <f t="shared" si="76"/>
        <v>-100</v>
      </c>
      <c r="J163" s="68"/>
      <c r="K163" s="68">
        <f t="shared" si="62"/>
        <v>-100</v>
      </c>
    </row>
    <row r="164" spans="1:11" ht="30" x14ac:dyDescent="0.25">
      <c r="A164" s="20"/>
      <c r="B164" s="25" t="s">
        <v>168</v>
      </c>
      <c r="C164" s="48">
        <v>100</v>
      </c>
      <c r="D164" s="48">
        <v>100</v>
      </c>
      <c r="E164" s="48">
        <v>100</v>
      </c>
      <c r="F164" s="48"/>
      <c r="G164" s="48"/>
      <c r="H164" s="48">
        <v>100</v>
      </c>
      <c r="I164" s="68">
        <f t="shared" si="76"/>
        <v>-100</v>
      </c>
      <c r="J164" s="68">
        <f t="shared" ref="J164" si="80">G164/D164*100-100</f>
        <v>-100</v>
      </c>
      <c r="K164" s="68">
        <f t="shared" si="62"/>
        <v>0</v>
      </c>
    </row>
    <row r="165" spans="1:11" ht="17.45" customHeight="1" x14ac:dyDescent="0.2">
      <c r="A165" s="124" t="s">
        <v>65</v>
      </c>
      <c r="B165" s="124"/>
      <c r="C165" s="124"/>
      <c r="D165" s="124"/>
      <c r="E165" s="124"/>
      <c r="F165" s="124"/>
      <c r="G165" s="124"/>
      <c r="H165" s="124"/>
      <c r="I165" s="124"/>
      <c r="J165" s="124"/>
      <c r="K165" s="124"/>
    </row>
    <row r="166" spans="1:11" ht="124.5" customHeight="1" x14ac:dyDescent="0.2">
      <c r="A166" s="123" t="s">
        <v>202</v>
      </c>
      <c r="B166" s="123"/>
      <c r="C166" s="123"/>
      <c r="D166" s="123"/>
      <c r="E166" s="123"/>
      <c r="F166" s="123"/>
      <c r="G166" s="123"/>
      <c r="H166" s="123"/>
      <c r="I166" s="123"/>
      <c r="J166" s="123"/>
      <c r="K166" s="123"/>
    </row>
    <row r="167" spans="1:11" ht="13.9" customHeight="1" x14ac:dyDescent="0.2">
      <c r="A167" s="125" t="s">
        <v>134</v>
      </c>
      <c r="B167" s="125"/>
      <c r="C167" s="125"/>
      <c r="D167" s="125"/>
      <c r="E167" s="125"/>
      <c r="F167" s="125"/>
      <c r="G167" s="125"/>
      <c r="H167" s="125"/>
      <c r="I167" s="125"/>
      <c r="J167" s="125"/>
      <c r="K167" s="125"/>
    </row>
    <row r="168" spans="1:11" ht="39.75" customHeight="1" x14ac:dyDescent="0.2">
      <c r="A168" s="126" t="s">
        <v>66</v>
      </c>
      <c r="B168" s="126"/>
      <c r="C168" s="126"/>
      <c r="D168" s="126"/>
      <c r="E168" s="126"/>
      <c r="F168" s="126"/>
      <c r="G168" s="126"/>
      <c r="H168" s="126"/>
      <c r="I168" s="126"/>
      <c r="J168" s="126"/>
      <c r="K168" s="126"/>
    </row>
    <row r="169" spans="1:11" ht="15" customHeight="1" x14ac:dyDescent="0.2">
      <c r="A169" s="108" t="s">
        <v>78</v>
      </c>
      <c r="B169" s="109"/>
      <c r="C169" s="109"/>
      <c r="D169" s="109"/>
      <c r="E169" s="109"/>
      <c r="F169" s="109"/>
      <c r="G169" s="109"/>
      <c r="H169" s="109"/>
      <c r="I169" s="109"/>
      <c r="J169" s="109"/>
      <c r="K169" s="109"/>
    </row>
    <row r="170" spans="1:11" ht="72" x14ac:dyDescent="0.2">
      <c r="A170" s="29" t="s">
        <v>135</v>
      </c>
      <c r="B170" s="29" t="s">
        <v>120</v>
      </c>
      <c r="C170" s="32" t="s">
        <v>67</v>
      </c>
      <c r="D170" s="32" t="s">
        <v>68</v>
      </c>
      <c r="E170" s="32" t="s">
        <v>69</v>
      </c>
      <c r="F170" s="32" t="s">
        <v>59</v>
      </c>
      <c r="G170" s="32" t="s">
        <v>70</v>
      </c>
      <c r="H170" s="32" t="s">
        <v>71</v>
      </c>
      <c r="I170" s="33"/>
      <c r="J170" s="33"/>
      <c r="K170" s="33"/>
    </row>
    <row r="171" spans="1:11" ht="15" x14ac:dyDescent="0.2">
      <c r="A171" s="29" t="s">
        <v>136</v>
      </c>
      <c r="B171" s="29" t="s">
        <v>137</v>
      </c>
      <c r="C171" s="29" t="s">
        <v>138</v>
      </c>
      <c r="D171" s="29" t="s">
        <v>139</v>
      </c>
      <c r="E171" s="29" t="s">
        <v>140</v>
      </c>
      <c r="F171" s="29" t="s">
        <v>141</v>
      </c>
      <c r="G171" s="29" t="s">
        <v>142</v>
      </c>
      <c r="H171" s="29" t="s">
        <v>143</v>
      </c>
      <c r="I171" s="33"/>
      <c r="J171" s="33"/>
      <c r="K171" s="33"/>
    </row>
    <row r="172" spans="1:11" ht="15" x14ac:dyDescent="0.2">
      <c r="A172" s="29" t="s">
        <v>144</v>
      </c>
      <c r="B172" s="29" t="s">
        <v>145</v>
      </c>
      <c r="C172" s="29" t="s">
        <v>146</v>
      </c>
      <c r="D172" s="29"/>
      <c r="E172" s="29"/>
      <c r="F172" s="29">
        <f>E172-D172</f>
        <v>0</v>
      </c>
      <c r="G172" s="29" t="s">
        <v>146</v>
      </c>
      <c r="H172" s="29" t="s">
        <v>146</v>
      </c>
      <c r="I172" s="33"/>
      <c r="J172" s="33"/>
      <c r="K172" s="33"/>
    </row>
    <row r="173" spans="1:11" ht="15" x14ac:dyDescent="0.2">
      <c r="A173" s="29"/>
      <c r="B173" s="29" t="s">
        <v>147</v>
      </c>
      <c r="C173" s="29" t="s">
        <v>146</v>
      </c>
      <c r="D173" s="29"/>
      <c r="E173" s="29"/>
      <c r="F173" s="29">
        <f t="shared" ref="F173:F174" si="81">E173-D173</f>
        <v>0</v>
      </c>
      <c r="G173" s="29" t="s">
        <v>146</v>
      </c>
      <c r="H173" s="29" t="s">
        <v>146</v>
      </c>
      <c r="I173" s="33"/>
      <c r="J173" s="33"/>
      <c r="K173" s="33"/>
    </row>
    <row r="174" spans="1:11" ht="30" x14ac:dyDescent="0.2">
      <c r="A174" s="29"/>
      <c r="B174" s="29" t="s">
        <v>148</v>
      </c>
      <c r="C174" s="29" t="s">
        <v>146</v>
      </c>
      <c r="D174" s="29"/>
      <c r="E174" s="29"/>
      <c r="F174" s="29">
        <f t="shared" si="81"/>
        <v>0</v>
      </c>
      <c r="G174" s="29" t="s">
        <v>146</v>
      </c>
      <c r="H174" s="29" t="s">
        <v>146</v>
      </c>
      <c r="I174" s="33"/>
      <c r="J174" s="33"/>
      <c r="K174" s="33"/>
    </row>
    <row r="175" spans="1:11" ht="15" x14ac:dyDescent="0.2">
      <c r="A175" s="29"/>
      <c r="B175" s="29" t="s">
        <v>149</v>
      </c>
      <c r="C175" s="29" t="s">
        <v>146</v>
      </c>
      <c r="D175" s="29"/>
      <c r="E175" s="29"/>
      <c r="F175" s="29"/>
      <c r="G175" s="29" t="s">
        <v>146</v>
      </c>
      <c r="H175" s="29" t="s">
        <v>146</v>
      </c>
      <c r="I175" s="33"/>
      <c r="J175" s="33"/>
      <c r="K175" s="33"/>
    </row>
    <row r="176" spans="1:11" ht="15" x14ac:dyDescent="0.2">
      <c r="A176" s="29"/>
      <c r="B176" s="29" t="s">
        <v>150</v>
      </c>
      <c r="C176" s="29" t="s">
        <v>146</v>
      </c>
      <c r="D176" s="29"/>
      <c r="E176" s="29"/>
      <c r="F176" s="29"/>
      <c r="G176" s="29" t="s">
        <v>146</v>
      </c>
      <c r="H176" s="29" t="s">
        <v>146</v>
      </c>
      <c r="I176" s="33"/>
      <c r="J176" s="33"/>
      <c r="K176" s="33"/>
    </row>
    <row r="177" spans="1:11" x14ac:dyDescent="0.2">
      <c r="A177" s="127" t="s">
        <v>80</v>
      </c>
      <c r="B177" s="96"/>
      <c r="C177" s="96"/>
      <c r="D177" s="96"/>
      <c r="E177" s="96"/>
      <c r="F177" s="96"/>
      <c r="G177" s="96"/>
      <c r="H177" s="96"/>
      <c r="I177" s="33"/>
      <c r="J177" s="33"/>
      <c r="K177" s="33"/>
    </row>
    <row r="178" spans="1:11" ht="15" x14ac:dyDescent="0.2">
      <c r="A178" s="29" t="s">
        <v>137</v>
      </c>
      <c r="B178" s="29" t="s">
        <v>151</v>
      </c>
      <c r="C178" s="29" t="s">
        <v>146</v>
      </c>
      <c r="D178" s="29"/>
      <c r="E178" s="29"/>
      <c r="F178" s="29">
        <f t="shared" ref="F178" si="82">E178-D178</f>
        <v>0</v>
      </c>
      <c r="G178" s="29" t="s">
        <v>146</v>
      </c>
      <c r="H178" s="29" t="s">
        <v>146</v>
      </c>
      <c r="I178" s="33"/>
      <c r="J178" s="33"/>
      <c r="K178" s="33"/>
    </row>
    <row r="179" spans="1:11" x14ac:dyDescent="0.2">
      <c r="A179" s="127" t="s">
        <v>117</v>
      </c>
      <c r="B179" s="96"/>
      <c r="C179" s="96"/>
      <c r="D179" s="96"/>
      <c r="E179" s="96"/>
      <c r="F179" s="96"/>
      <c r="G179" s="96"/>
      <c r="H179" s="96"/>
      <c r="I179" s="33"/>
      <c r="J179" s="33"/>
      <c r="K179" s="33"/>
    </row>
    <row r="180" spans="1:11" x14ac:dyDescent="0.2">
      <c r="A180" s="96" t="s">
        <v>152</v>
      </c>
      <c r="B180" s="96"/>
      <c r="C180" s="96"/>
      <c r="D180" s="96"/>
      <c r="E180" s="96"/>
      <c r="F180" s="96"/>
      <c r="G180" s="96"/>
      <c r="H180" s="96"/>
      <c r="I180" s="33"/>
      <c r="J180" s="33"/>
      <c r="K180" s="33"/>
    </row>
    <row r="181" spans="1:11" ht="15" x14ac:dyDescent="0.2">
      <c r="A181" s="29" t="s">
        <v>153</v>
      </c>
      <c r="B181" s="29" t="s">
        <v>154</v>
      </c>
      <c r="C181" s="29"/>
      <c r="D181" s="29"/>
      <c r="E181" s="29"/>
      <c r="F181" s="29"/>
      <c r="G181" s="29"/>
      <c r="H181" s="29"/>
      <c r="I181" s="33"/>
      <c r="J181" s="33"/>
      <c r="K181" s="33"/>
    </row>
    <row r="182" spans="1:11" ht="15" x14ac:dyDescent="0.2">
      <c r="A182" s="29"/>
      <c r="B182" s="29" t="s">
        <v>155</v>
      </c>
      <c r="C182" s="29"/>
      <c r="D182" s="29"/>
      <c r="E182" s="29"/>
      <c r="F182" s="29">
        <f t="shared" ref="F182" si="83">E182-D182</f>
        <v>0</v>
      </c>
      <c r="G182" s="29"/>
      <c r="H182" s="29"/>
      <c r="I182" s="33"/>
      <c r="J182" s="33"/>
      <c r="K182" s="33"/>
    </row>
    <row r="183" spans="1:11" ht="13.5" thickBot="1" x14ac:dyDescent="0.25">
      <c r="A183" s="116" t="s">
        <v>156</v>
      </c>
      <c r="B183" s="117"/>
      <c r="C183" s="117"/>
      <c r="D183" s="117"/>
      <c r="E183" s="117"/>
      <c r="F183" s="117"/>
      <c r="G183" s="117"/>
      <c r="H183" s="118"/>
      <c r="I183" s="33"/>
      <c r="J183" s="33"/>
      <c r="K183" s="33"/>
    </row>
    <row r="184" spans="1:11" ht="30" x14ac:dyDescent="0.2">
      <c r="A184" s="29"/>
      <c r="B184" s="31" t="s">
        <v>81</v>
      </c>
      <c r="C184" s="29"/>
      <c r="D184" s="29"/>
      <c r="E184" s="29"/>
      <c r="F184" s="29">
        <f t="shared" ref="F184" si="84">E184-D184</f>
        <v>0</v>
      </c>
      <c r="G184" s="29"/>
      <c r="H184" s="29"/>
      <c r="I184" s="33"/>
      <c r="J184" s="33"/>
      <c r="K184" s="33"/>
    </row>
    <row r="185" spans="1:11" ht="30" x14ac:dyDescent="0.2">
      <c r="A185" s="29"/>
      <c r="B185" s="29" t="s">
        <v>157</v>
      </c>
      <c r="C185" s="29"/>
      <c r="D185" s="29"/>
      <c r="E185" s="29"/>
      <c r="F185" s="29"/>
      <c r="G185" s="29"/>
      <c r="H185" s="29"/>
      <c r="I185" s="33"/>
      <c r="J185" s="33"/>
      <c r="K185" s="33"/>
    </row>
    <row r="186" spans="1:11" ht="30" x14ac:dyDescent="0.2">
      <c r="A186" s="29" t="s">
        <v>158</v>
      </c>
      <c r="B186" s="29" t="s">
        <v>159</v>
      </c>
      <c r="C186" s="29" t="s">
        <v>146</v>
      </c>
      <c r="D186" s="29"/>
      <c r="E186" s="29"/>
      <c r="F186" s="29"/>
      <c r="G186" s="29" t="s">
        <v>146</v>
      </c>
      <c r="H186" s="29" t="s">
        <v>146</v>
      </c>
      <c r="I186" s="33"/>
      <c r="J186" s="33"/>
      <c r="K186" s="33"/>
    </row>
    <row r="187" spans="1:11" s="84" customFormat="1" ht="22.9" customHeight="1" x14ac:dyDescent="0.2">
      <c r="A187" s="113" t="s">
        <v>210</v>
      </c>
      <c r="B187" s="113"/>
      <c r="C187" s="113"/>
      <c r="D187" s="113"/>
      <c r="E187" s="113"/>
      <c r="F187" s="113"/>
      <c r="G187" s="113"/>
      <c r="H187" s="113"/>
      <c r="I187" s="113"/>
      <c r="J187" s="113"/>
      <c r="K187" s="113"/>
    </row>
    <row r="188" spans="1:11" s="84" customFormat="1" ht="30" customHeight="1" x14ac:dyDescent="0.2">
      <c r="A188" s="114" t="s">
        <v>211</v>
      </c>
      <c r="B188" s="114"/>
      <c r="C188" s="114"/>
      <c r="D188" s="114"/>
      <c r="E188" s="114"/>
      <c r="F188" s="114"/>
      <c r="G188" s="114"/>
      <c r="H188" s="114"/>
      <c r="I188" s="114"/>
      <c r="J188" s="114"/>
      <c r="K188" s="114"/>
    </row>
    <row r="189" spans="1:11" s="84" customFormat="1" ht="18" customHeight="1" x14ac:dyDescent="0.2">
      <c r="A189" s="114" t="s">
        <v>72</v>
      </c>
      <c r="B189" s="114"/>
      <c r="C189" s="114"/>
      <c r="D189" s="114"/>
      <c r="E189" s="114"/>
      <c r="F189" s="114"/>
      <c r="G189" s="114"/>
      <c r="H189" s="114"/>
      <c r="I189" s="114"/>
      <c r="J189" s="114"/>
      <c r="K189" s="114"/>
    </row>
    <row r="190" spans="1:11" s="84" customFormat="1" ht="45.75" customHeight="1" x14ac:dyDescent="0.2">
      <c r="A190" s="115" t="s">
        <v>212</v>
      </c>
      <c r="B190" s="115"/>
      <c r="C190" s="115"/>
      <c r="D190" s="115"/>
      <c r="E190" s="115"/>
      <c r="F190" s="115"/>
      <c r="G190" s="115"/>
      <c r="H190" s="115"/>
      <c r="I190" s="115"/>
      <c r="J190" s="115"/>
      <c r="K190" s="115"/>
    </row>
    <row r="191" spans="1:11" s="84" customFormat="1" ht="96.75" customHeight="1" x14ac:dyDescent="0.2">
      <c r="A191" s="114" t="s">
        <v>213</v>
      </c>
      <c r="B191" s="114"/>
      <c r="C191" s="114"/>
      <c r="D191" s="114"/>
      <c r="E191" s="114"/>
      <c r="F191" s="114"/>
      <c r="G191" s="114"/>
      <c r="H191" s="114"/>
      <c r="I191" s="114"/>
      <c r="J191" s="114"/>
      <c r="K191" s="114"/>
    </row>
    <row r="192" spans="1:11" s="84" customFormat="1" ht="66" customHeight="1" x14ac:dyDescent="0.2">
      <c r="A192" s="114" t="s">
        <v>214</v>
      </c>
      <c r="B192" s="114"/>
      <c r="C192" s="114"/>
      <c r="D192" s="114"/>
      <c r="E192" s="114"/>
      <c r="F192" s="114"/>
      <c r="G192" s="114"/>
      <c r="H192" s="114"/>
      <c r="I192" s="114"/>
      <c r="J192" s="114"/>
      <c r="K192" s="114"/>
    </row>
    <row r="193" spans="1:11" s="84" customFormat="1" ht="51.75" customHeight="1" x14ac:dyDescent="0.2">
      <c r="A193" s="114" t="s">
        <v>215</v>
      </c>
      <c r="B193" s="114"/>
      <c r="C193" s="114"/>
      <c r="D193" s="114"/>
      <c r="E193" s="114"/>
      <c r="F193" s="114"/>
      <c r="G193" s="114"/>
      <c r="H193" s="114"/>
      <c r="I193" s="114"/>
      <c r="J193" s="114"/>
      <c r="K193" s="114"/>
    </row>
    <row r="194" spans="1:11" ht="33.6" customHeight="1" x14ac:dyDescent="0.2">
      <c r="A194" s="35"/>
      <c r="B194" s="35"/>
      <c r="C194" s="35"/>
      <c r="D194" s="35"/>
      <c r="E194" s="35"/>
      <c r="F194" s="35"/>
      <c r="G194" s="35"/>
      <c r="H194" s="35"/>
      <c r="I194" s="35"/>
      <c r="J194" s="35"/>
      <c r="K194" s="35"/>
    </row>
    <row r="195" spans="1:11" ht="36" customHeight="1" x14ac:dyDescent="0.25">
      <c r="A195" s="33"/>
      <c r="B195" s="34" t="s">
        <v>174</v>
      </c>
      <c r="C195" s="54"/>
      <c r="D195" s="54"/>
      <c r="E195" s="85"/>
      <c r="F195" s="85"/>
      <c r="H195" s="112" t="s">
        <v>182</v>
      </c>
      <c r="I195" s="112"/>
      <c r="J195" s="112"/>
      <c r="K195" s="33"/>
    </row>
  </sheetData>
  <mergeCells count="73">
    <mergeCell ref="C90:E90"/>
    <mergeCell ref="F90:H90"/>
    <mergeCell ref="I90:K90"/>
    <mergeCell ref="A98:K98"/>
    <mergeCell ref="A193:K193"/>
    <mergeCell ref="A183:H183"/>
    <mergeCell ref="A108:K108"/>
    <mergeCell ref="A114:K114"/>
    <mergeCell ref="A115:K115"/>
    <mergeCell ref="A165:K165"/>
    <mergeCell ref="A166:K166"/>
    <mergeCell ref="A167:K167"/>
    <mergeCell ref="A168:K168"/>
    <mergeCell ref="A169:K169"/>
    <mergeCell ref="A177:H177"/>
    <mergeCell ref="A179:H179"/>
    <mergeCell ref="H195:J195"/>
    <mergeCell ref="A187:K187"/>
    <mergeCell ref="A188:K188"/>
    <mergeCell ref="A189:K189"/>
    <mergeCell ref="A190:K190"/>
    <mergeCell ref="A191:K191"/>
    <mergeCell ref="A192:K192"/>
    <mergeCell ref="A180:H180"/>
    <mergeCell ref="A107:K107"/>
    <mergeCell ref="A99:K99"/>
    <mergeCell ref="A100:K100"/>
    <mergeCell ref="A101:K101"/>
    <mergeCell ref="A102:K102"/>
    <mergeCell ref="A103:K103"/>
    <mergeCell ref="A104:A105"/>
    <mergeCell ref="B104:B105"/>
    <mergeCell ref="C104:E104"/>
    <mergeCell ref="F104:H104"/>
    <mergeCell ref="I104:K104"/>
    <mergeCell ref="A82:K82"/>
    <mergeCell ref="C83:E83"/>
    <mergeCell ref="F83:H83"/>
    <mergeCell ref="I83:K83"/>
    <mergeCell ref="A89:K89"/>
    <mergeCell ref="C46:E46"/>
    <mergeCell ref="F46:H46"/>
    <mergeCell ref="I46:K46"/>
    <mergeCell ref="A60:K60"/>
    <mergeCell ref="C61:E61"/>
    <mergeCell ref="F61:H61"/>
    <mergeCell ref="I61:K61"/>
    <mergeCell ref="A17:K17"/>
    <mergeCell ref="A23:K23"/>
    <mergeCell ref="A29:E29"/>
    <mergeCell ref="A36:E36"/>
    <mergeCell ref="A42:K42"/>
    <mergeCell ref="A44:A45"/>
    <mergeCell ref="B44:B45"/>
    <mergeCell ref="C44:E44"/>
    <mergeCell ref="F44:H44"/>
    <mergeCell ref="I44:K44"/>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1.1811023622047243" right="0.31496062992125984" top="0.31496062992125984" bottom="0.31496062992125984" header="0.31496062992125984" footer="0.31496062992125984"/>
  <pageSetup paperSize="9" scale="69" fitToHeight="0" orientation="portrait" r:id="rId1"/>
  <rowBreaks count="4" manualBreakCount="4">
    <brk id="54" max="10" man="1"/>
    <brk id="98" max="10" man="1"/>
    <brk id="136" max="10" man="1"/>
    <brk id="166"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4040</vt:lpstr>
      <vt:lpstr>'4040'!Область_печати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ekonomist</cp:lastModifiedBy>
  <cp:lastPrinted>2021-02-23T09:30:03Z</cp:lastPrinted>
  <dcterms:created xsi:type="dcterms:W3CDTF">2019-07-18T07:25:18Z</dcterms:created>
  <dcterms:modified xsi:type="dcterms:W3CDTF">2021-03-02T10:30:01Z</dcterms:modified>
</cp:coreProperties>
</file>