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3" sheetId="1" r:id="rId1"/>
  </sheets>
  <definedNames>
    <definedName name="_xlnm.Print_Titles" localSheetId="0">'Лист3'!$4:$7</definedName>
    <definedName name="_xlnm.Print_Area" localSheetId="0">'Лист3'!$A$1:$K$68</definedName>
  </definedNames>
  <calcPr fullCalcOnLoad="1"/>
</workbook>
</file>

<file path=xl/sharedStrings.xml><?xml version="1.0" encoding="utf-8"?>
<sst xmlns="http://schemas.openxmlformats.org/spreadsheetml/2006/main" count="99" uniqueCount="90">
  <si>
    <t xml:space="preserve">                                     </t>
  </si>
  <si>
    <t>Загальний фонд разом</t>
  </si>
  <si>
    <t>Загальна сума доходів</t>
  </si>
  <si>
    <t xml:space="preserve">           Начальник міськфінуправління</t>
  </si>
  <si>
    <t xml:space="preserve">     Разом</t>
  </si>
  <si>
    <t>Спеціальний фонд, всього</t>
  </si>
  <si>
    <t>Л.В.Писаренко</t>
  </si>
  <si>
    <t xml:space="preserve">    -Інші надходження (24060300)</t>
  </si>
  <si>
    <t xml:space="preserve">    -Кошти від реалізації безхазяйного майна</t>
  </si>
  <si>
    <t xml:space="preserve">    -ПНП підприємств комунальної власності</t>
  </si>
  <si>
    <t xml:space="preserve">    -Окремі податки і збори</t>
  </si>
  <si>
    <t xml:space="preserve">на </t>
  </si>
  <si>
    <t>Фактичні</t>
  </si>
  <si>
    <t xml:space="preserve">    -Надходження коштів від Держфонду дорогоцінних металів і дорогоцінного каміння</t>
  </si>
  <si>
    <t xml:space="preserve">План </t>
  </si>
  <si>
    <t>закріплені за місцевими бюджетами</t>
  </si>
  <si>
    <t xml:space="preserve"> Доходи загального фонду</t>
  </si>
  <si>
    <t xml:space="preserve">    -Державне мито</t>
  </si>
  <si>
    <t xml:space="preserve">    -Плата за надання інших адміністративних послуг</t>
  </si>
  <si>
    <t xml:space="preserve">             -плата за землю</t>
  </si>
  <si>
    <t xml:space="preserve">    -Адміністративні штрафи та інші санкції</t>
  </si>
  <si>
    <t xml:space="preserve">    Бюджет розвитку</t>
  </si>
  <si>
    <t xml:space="preserve">    -Місцеві податки:</t>
  </si>
  <si>
    <t>надходження</t>
  </si>
  <si>
    <t>від факту</t>
  </si>
  <si>
    <t xml:space="preserve">    -Адміністративний збір за проведення державної реєстр.юр.осіб,  фіз.осіб – підпр.та громад. формувань</t>
  </si>
  <si>
    <t xml:space="preserve">    -Адміністративний збір за державну реєстрацію речових прав на нерухоме майно та їх обтяжень</t>
  </si>
  <si>
    <t>уточнений</t>
  </si>
  <si>
    <t xml:space="preserve">             -транспортний податок </t>
  </si>
  <si>
    <t xml:space="preserve">    -Кошти за шкоду, що заподіяна на зем.ділянках держ. та комун.вл., які не надані у користув. та не передані у власність, внаслідок їх самовільного зайняття, використання не за цільовим призначенням, зняття ґрунтового покриву</t>
  </si>
  <si>
    <t>грн.</t>
  </si>
  <si>
    <t xml:space="preserve">             -податок на нерухоме майно, відмінне від земельної ділянки</t>
  </si>
  <si>
    <t xml:space="preserve">       -Податок на майно, в т.ч.</t>
  </si>
  <si>
    <t xml:space="preserve">       -Туристичний збір</t>
  </si>
  <si>
    <t xml:space="preserve">       -Єдиний податок </t>
  </si>
  <si>
    <t xml:space="preserve">    -Плата за розміщення тимчасово вільних коштів місцевих бюджетів</t>
  </si>
  <si>
    <t xml:space="preserve">    -Акцизний податок з реалізації суб’єктами господарювання роздрібної торгівлі підакцизних товарів</t>
  </si>
  <si>
    <t>відповідного</t>
  </si>
  <si>
    <t xml:space="preserve">Фактичні </t>
  </si>
  <si>
    <t>Відхилення</t>
  </si>
  <si>
    <t>Доходи спеціального фонду</t>
  </si>
  <si>
    <t xml:space="preserve">    -Податок з власників транспорт.засобів/ збір за першу реєстрацію трансп.засобів (50%)</t>
  </si>
  <si>
    <t xml:space="preserve">    -Екологічний податок (25%)/збір за забруднення навколишнього природнього середовища (50%)</t>
  </si>
  <si>
    <t xml:space="preserve">    -Грошові стягнення за шкоду, заподіяну поруш.закон.про охорону навколишнього природнього середовища (50%)</t>
  </si>
  <si>
    <t xml:space="preserve">    -Відсотки за користування довгостроковим кредитом, що надається молодим сім`ям</t>
  </si>
  <si>
    <t xml:space="preserve">    -Акцизний податок з вироблених в Україні підакцизних товарів (пальне)</t>
  </si>
  <si>
    <t xml:space="preserve">    -Акцизний податок з ввезених на митну територію України підакцизних товарів (пальне) </t>
  </si>
  <si>
    <t xml:space="preserve">Збільшення </t>
  </si>
  <si>
    <t>плану</t>
  </si>
  <si>
    <t>(+,-)</t>
  </si>
  <si>
    <t>початковий</t>
  </si>
  <si>
    <t>початкового</t>
  </si>
  <si>
    <t>плану, (+,-)</t>
  </si>
  <si>
    <t>від</t>
  </si>
  <si>
    <t xml:space="preserve">    -Власні надходження бюджетних установ</t>
  </si>
  <si>
    <t xml:space="preserve">   -Надхоходження коштів від відшкодування втрат с/г і л/г виробництва (75%)</t>
  </si>
  <si>
    <t xml:space="preserve">   -надходходження коштів пайової участі у розвитку інфраструктури населеного пункту</t>
  </si>
  <si>
    <t xml:space="preserve">   -продаж земель не с/г призначення</t>
  </si>
  <si>
    <t xml:space="preserve">   -кошти від відчуження майна</t>
  </si>
  <si>
    <t xml:space="preserve">   -Субвенції бюджету розвитку спеціального фонду</t>
  </si>
  <si>
    <t xml:space="preserve">    -Рентна плата за спеціальне використання лісових ресурсів (крім рентної плати за спеціальне використання ліс.ресурсів в частині деревини, заготовл. в порядку рубок головного користування)</t>
  </si>
  <si>
    <t xml:space="preserve">    -Адміністративні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</si>
  <si>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  -Субвенції  спеціального фонду</t>
  </si>
  <si>
    <t xml:space="preserve">        освітня субвенція</t>
  </si>
  <si>
    <t xml:space="preserve">        медична субвенція</t>
  </si>
  <si>
    <t xml:space="preserve">    Офіційні трансферти:</t>
  </si>
  <si>
    <t>відносне %</t>
  </si>
  <si>
    <t xml:space="preserve">    -Надходження від орендної плати за користування цілісним майновим комплексом та іншим майном, що перебуває в комунальної власності</t>
  </si>
  <si>
    <t>Відхилення від  плану на період</t>
  </si>
  <si>
    <t>абсолютне (+,-)</t>
  </si>
  <si>
    <t xml:space="preserve">    -Субвенції з місцевих бюджетів іншим місцевим бюджетам</t>
  </si>
  <si>
    <t xml:space="preserve">    -Базова дотація</t>
  </si>
  <si>
    <t xml:space="preserve">    -Субвенції з державного бюджету місц.бюджетам,в т.ч.:</t>
  </si>
  <si>
    <t xml:space="preserve">    -Дотації з місцевих бюджетів іншим місцевим бюджетам</t>
  </si>
  <si>
    <t xml:space="preserve">        на здійснення заходів щодо соціально-економічного розвитку окремих територій</t>
  </si>
  <si>
    <t xml:space="preserve">     -Рентна плата за користування надрами для видобування корисних копалин загальнодержавного значення </t>
  </si>
  <si>
    <t xml:space="preserve">        на формування iнфраструктури ОТГ</t>
  </si>
  <si>
    <t xml:space="preserve">        на здійснення природоохоронних заходів на об`єктах комунальної власності</t>
  </si>
  <si>
    <t xml:space="preserve">  -Плата за скорочення термінів надання послуг у сфері держ.реєстрації речових прав на нерухоме майно та їх обтяжень і держ.реєстрації юр.осіб, фіз.осіб – підприєм та громад. формувань, а також плата за надання інших платних послуг, пов’язаних з такою держ.реєстр.  </t>
  </si>
  <si>
    <t xml:space="preserve">    -Штрафні санкції за порушення законодавства про патентування, за порушення норм регулювання обігу готівки та про застосування РРО у сфері торгівлі, громадського харчування та послуг </t>
  </si>
  <si>
    <t xml:space="preserve">2019 року </t>
  </si>
  <si>
    <t>2020 року</t>
  </si>
  <si>
    <t>в 2020р.</t>
  </si>
  <si>
    <t>2020 рік</t>
  </si>
  <si>
    <t>періоду 2019р.</t>
  </si>
  <si>
    <t xml:space="preserve">    -Податок та збір на доходи фіз.осіб</t>
  </si>
  <si>
    <t xml:space="preserve">       -Збір за місця для паркування транспортних засобів</t>
  </si>
  <si>
    <t>за 9 місяців</t>
  </si>
  <si>
    <t>9 місяців</t>
  </si>
  <si>
    <t xml:space="preserve"> Інформація про виконання доходної частини бюджету Ніжинської міської ОТГ за 9 місяців 2020 року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</si>
</sst>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0.00"/>
    <numFmt numFmtId="196" formatCode="#,##0.0"/>
    <numFmt numFmtId="197" formatCode="#,##0.000"/>
  </numFmts>
  <fonts count="51">
    <font>
      <sz val="10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6"/>
      <name val="Arial Black"/>
      <family val="2"/>
    </font>
    <font>
      <sz val="20"/>
      <name val="Arial Cyr"/>
      <family val="0"/>
    </font>
    <font>
      <b/>
      <sz val="20"/>
      <name val="Arial Cyr"/>
      <family val="0"/>
    </font>
    <font>
      <sz val="19"/>
      <name val="Arial Cyr"/>
      <family val="0"/>
    </font>
    <font>
      <sz val="19"/>
      <name val="Arial"/>
      <family val="2"/>
    </font>
    <font>
      <b/>
      <sz val="19"/>
      <name val="Arial Cyr"/>
      <family val="0"/>
    </font>
    <font>
      <sz val="19"/>
      <color indexed="8"/>
      <name val="Arial"/>
      <family val="2"/>
    </font>
    <font>
      <sz val="24"/>
      <name val="Arial Cyr"/>
      <family val="0"/>
    </font>
    <font>
      <sz val="16"/>
      <name val="Arial Cyr"/>
      <family val="0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8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189" fontId="6" fillId="0" borderId="12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189" fontId="6" fillId="0" borderId="14" xfId="0" applyNumberFormat="1" applyFont="1" applyFill="1" applyBorder="1" applyAlignment="1">
      <alignment/>
    </xf>
    <xf numFmtId="189" fontId="6" fillId="0" borderId="15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189" fontId="5" fillId="0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196" fontId="10" fillId="0" borderId="25" xfId="0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 horizontal="right"/>
    </xf>
    <xf numFmtId="3" fontId="10" fillId="0" borderId="17" xfId="0" applyNumberFormat="1" applyFont="1" applyBorder="1" applyAlignment="1">
      <alignment/>
    </xf>
    <xf numFmtId="3" fontId="11" fillId="0" borderId="24" xfId="0" applyNumberFormat="1" applyFont="1" applyFill="1" applyBorder="1" applyAlignment="1">
      <alignment horizontal="right"/>
    </xf>
    <xf numFmtId="3" fontId="11" fillId="0" borderId="24" xfId="0" applyNumberFormat="1" applyFont="1" applyFill="1" applyBorder="1" applyAlignment="1">
      <alignment horizontal="right" wrapText="1"/>
    </xf>
    <xf numFmtId="3" fontId="10" fillId="0" borderId="24" xfId="0" applyNumberFormat="1" applyFont="1" applyFill="1" applyBorder="1" applyAlignment="1">
      <alignment horizontal="right" wrapText="1"/>
    </xf>
    <xf numFmtId="3" fontId="10" fillId="0" borderId="25" xfId="0" applyNumberFormat="1" applyFont="1" applyFill="1" applyBorder="1" applyAlignment="1">
      <alignment horizontal="right" wrapText="1"/>
    </xf>
    <xf numFmtId="3" fontId="12" fillId="0" borderId="24" xfId="0" applyNumberFormat="1" applyFont="1" applyFill="1" applyBorder="1" applyAlignment="1">
      <alignment horizontal="right"/>
    </xf>
    <xf numFmtId="3" fontId="12" fillId="0" borderId="25" xfId="0" applyNumberFormat="1" applyFont="1" applyFill="1" applyBorder="1" applyAlignment="1">
      <alignment horizontal="right"/>
    </xf>
    <xf numFmtId="196" fontId="12" fillId="0" borderId="25" xfId="0" applyNumberFormat="1" applyFont="1" applyFill="1" applyBorder="1" applyAlignment="1">
      <alignment horizontal="right"/>
    </xf>
    <xf numFmtId="3" fontId="12" fillId="0" borderId="26" xfId="0" applyNumberFormat="1" applyFont="1" applyFill="1" applyBorder="1" applyAlignment="1">
      <alignment horizontal="right"/>
    </xf>
    <xf numFmtId="3" fontId="12" fillId="0" borderId="17" xfId="0" applyNumberFormat="1" applyFont="1" applyBorder="1" applyAlignment="1">
      <alignment/>
    </xf>
    <xf numFmtId="3" fontId="10" fillId="0" borderId="26" xfId="0" applyNumberFormat="1" applyFont="1" applyFill="1" applyBorder="1" applyAlignment="1">
      <alignment horizontal="right"/>
    </xf>
    <xf numFmtId="3" fontId="13" fillId="0" borderId="24" xfId="0" applyNumberFormat="1" applyFont="1" applyFill="1" applyBorder="1" applyAlignment="1">
      <alignment horizontal="right" wrapText="1"/>
    </xf>
    <xf numFmtId="3" fontId="10" fillId="0" borderId="27" xfId="0" applyNumberFormat="1" applyFont="1" applyBorder="1" applyAlignment="1">
      <alignment/>
    </xf>
    <xf numFmtId="3" fontId="12" fillId="0" borderId="28" xfId="0" applyNumberFormat="1" applyFont="1" applyBorder="1" applyAlignment="1">
      <alignment/>
    </xf>
    <xf numFmtId="3" fontId="12" fillId="0" borderId="29" xfId="0" applyNumberFormat="1" applyFont="1" applyFill="1" applyBorder="1" applyAlignment="1">
      <alignment horizontal="right"/>
    </xf>
    <xf numFmtId="3" fontId="12" fillId="0" borderId="30" xfId="0" applyNumberFormat="1" applyFont="1" applyFill="1" applyBorder="1" applyAlignment="1">
      <alignment horizontal="right"/>
    </xf>
    <xf numFmtId="196" fontId="12" fillId="0" borderId="30" xfId="0" applyNumberFormat="1" applyFont="1" applyFill="1" applyBorder="1" applyAlignment="1">
      <alignment horizontal="right"/>
    </xf>
    <xf numFmtId="3" fontId="12" fillId="0" borderId="31" xfId="0" applyNumberFormat="1" applyFont="1" applyFill="1" applyBorder="1" applyAlignment="1">
      <alignment horizontal="right"/>
    </xf>
    <xf numFmtId="3" fontId="12" fillId="0" borderId="32" xfId="0" applyNumberFormat="1" applyFont="1" applyBorder="1" applyAlignment="1">
      <alignment/>
    </xf>
    <xf numFmtId="3" fontId="10" fillId="0" borderId="28" xfId="0" applyNumberFormat="1" applyFont="1" applyBorder="1" applyAlignment="1">
      <alignment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73" fontId="5" fillId="0" borderId="26" xfId="0" applyNumberFormat="1" applyFont="1" applyFill="1" applyBorder="1" applyAlignment="1">
      <alignment horizontal="center" vertical="center" wrapText="1"/>
    </xf>
    <xf numFmtId="196" fontId="10" fillId="0" borderId="14" xfId="0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wrapText="1"/>
    </xf>
    <xf numFmtId="0" fontId="12" fillId="0" borderId="18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3" fillId="0" borderId="18" xfId="0" applyFont="1" applyFill="1" applyBorder="1" applyAlignment="1">
      <alignment wrapText="1"/>
    </xf>
    <xf numFmtId="0" fontId="11" fillId="0" borderId="18" xfId="0" applyFont="1" applyFill="1" applyBorder="1" applyAlignment="1">
      <alignment/>
    </xf>
    <xf numFmtId="0" fontId="11" fillId="0" borderId="18" xfId="0" applyFont="1" applyFill="1" applyBorder="1" applyAlignment="1">
      <alignment wrapText="1"/>
    </xf>
    <xf numFmtId="0" fontId="11" fillId="0" borderId="18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vertical="top" wrapText="1"/>
    </xf>
    <xf numFmtId="0" fontId="10" fillId="0" borderId="37" xfId="0" applyFont="1" applyFill="1" applyBorder="1" applyAlignment="1">
      <alignment vertical="top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4" fontId="12" fillId="0" borderId="25" xfId="0" applyNumberFormat="1" applyFont="1" applyFill="1" applyBorder="1" applyAlignment="1">
      <alignment horizontal="right"/>
    </xf>
    <xf numFmtId="4" fontId="10" fillId="0" borderId="25" xfId="0" applyNumberFormat="1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tabSelected="1" view="pageBreakPreview" zoomScale="60" workbookViewId="0" topLeftCell="A1">
      <selection activeCell="A3" sqref="A3"/>
    </sheetView>
  </sheetViews>
  <sheetFormatPr defaultColWidth="9.00390625" defaultRowHeight="12.75"/>
  <cols>
    <col min="1" max="1" width="91.25390625" style="0" customWidth="1"/>
    <col min="2" max="2" width="20.75390625" style="0" customWidth="1"/>
    <col min="3" max="3" width="22.375" style="0" customWidth="1"/>
    <col min="4" max="4" width="21.00390625" style="0" customWidth="1"/>
    <col min="5" max="5" width="21.875" style="0" customWidth="1"/>
    <col min="6" max="6" width="22.00390625" style="0" customWidth="1"/>
    <col min="7" max="7" width="22.75390625" style="0" customWidth="1"/>
    <col min="8" max="8" width="19.75390625" style="0" customWidth="1"/>
    <col min="9" max="9" width="15.00390625" style="0" customWidth="1"/>
    <col min="10" max="10" width="21.875" style="0" customWidth="1"/>
    <col min="11" max="11" width="20.125" style="0" customWidth="1"/>
    <col min="12" max="12" width="18.375" style="0" customWidth="1"/>
    <col min="13" max="13" width="16.625" style="0" customWidth="1"/>
    <col min="14" max="14" width="21.375" style="0" customWidth="1"/>
    <col min="16" max="16" width="10.625" style="0" bestFit="1" customWidth="1"/>
  </cols>
  <sheetData>
    <row r="1" spans="1:14" ht="16.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15"/>
      <c r="L1" s="15"/>
      <c r="M1" s="15"/>
      <c r="N1" s="15"/>
    </row>
    <row r="2" spans="1:14" ht="43.5" customHeight="1">
      <c r="A2" s="91" t="s">
        <v>89</v>
      </c>
      <c r="B2" s="91"/>
      <c r="C2" s="91"/>
      <c r="D2" s="91"/>
      <c r="E2" s="91"/>
      <c r="F2" s="91"/>
      <c r="G2" s="91"/>
      <c r="H2" s="91"/>
      <c r="I2" s="91"/>
      <c r="J2" s="91"/>
      <c r="K2" s="16"/>
      <c r="L2" s="16"/>
      <c r="M2" s="16"/>
      <c r="N2" s="16"/>
    </row>
    <row r="3" spans="1:16" ht="30" customHeight="1" thickBot="1">
      <c r="A3" s="3"/>
      <c r="B3" s="3"/>
      <c r="C3" s="3"/>
      <c r="D3" s="3"/>
      <c r="E3" s="3"/>
      <c r="F3" s="5"/>
      <c r="G3" s="5"/>
      <c r="J3" s="8"/>
      <c r="K3" s="8" t="s">
        <v>30</v>
      </c>
      <c r="L3" s="8"/>
      <c r="N3" t="s">
        <v>0</v>
      </c>
      <c r="O3" s="1"/>
      <c r="P3" s="2"/>
    </row>
    <row r="4" spans="1:11" ht="24" customHeight="1">
      <c r="A4" s="81"/>
      <c r="B4" s="24" t="s">
        <v>14</v>
      </c>
      <c r="C4" s="24" t="s">
        <v>38</v>
      </c>
      <c r="D4" s="24" t="s">
        <v>14</v>
      </c>
      <c r="E4" s="24" t="s">
        <v>14</v>
      </c>
      <c r="F4" s="74" t="s">
        <v>12</v>
      </c>
      <c r="G4" s="50" t="s">
        <v>39</v>
      </c>
      <c r="H4" s="84" t="s">
        <v>68</v>
      </c>
      <c r="I4" s="85"/>
      <c r="J4" s="57" t="s">
        <v>39</v>
      </c>
      <c r="K4" s="59" t="s">
        <v>47</v>
      </c>
    </row>
    <row r="5" spans="1:11" ht="21.75" customHeight="1">
      <c r="A5" s="82"/>
      <c r="B5" s="25" t="s">
        <v>11</v>
      </c>
      <c r="C5" s="25" t="s">
        <v>23</v>
      </c>
      <c r="D5" s="25" t="s">
        <v>11</v>
      </c>
      <c r="E5" s="25" t="s">
        <v>11</v>
      </c>
      <c r="F5" s="75" t="s">
        <v>23</v>
      </c>
      <c r="G5" s="51" t="s">
        <v>53</v>
      </c>
      <c r="H5" s="86"/>
      <c r="I5" s="87"/>
      <c r="J5" s="58" t="s">
        <v>24</v>
      </c>
      <c r="K5" s="60" t="s">
        <v>48</v>
      </c>
    </row>
    <row r="6" spans="1:11" ht="22.5" customHeight="1">
      <c r="A6" s="82"/>
      <c r="B6" s="25" t="s">
        <v>83</v>
      </c>
      <c r="C6" s="72" t="s">
        <v>87</v>
      </c>
      <c r="D6" s="25" t="s">
        <v>83</v>
      </c>
      <c r="E6" s="25" t="s">
        <v>88</v>
      </c>
      <c r="F6" s="75" t="s">
        <v>87</v>
      </c>
      <c r="G6" s="51" t="s">
        <v>51</v>
      </c>
      <c r="H6" s="88"/>
      <c r="I6" s="89"/>
      <c r="J6" s="58" t="s">
        <v>37</v>
      </c>
      <c r="K6" s="60" t="s">
        <v>82</v>
      </c>
    </row>
    <row r="7" spans="1:11" ht="54" customHeight="1">
      <c r="A7" s="83"/>
      <c r="B7" s="73" t="s">
        <v>50</v>
      </c>
      <c r="C7" s="72" t="s">
        <v>80</v>
      </c>
      <c r="D7" s="73" t="s">
        <v>27</v>
      </c>
      <c r="E7" s="73" t="s">
        <v>81</v>
      </c>
      <c r="F7" s="76" t="s">
        <v>81</v>
      </c>
      <c r="G7" s="53" t="s">
        <v>52</v>
      </c>
      <c r="H7" s="54" t="s">
        <v>69</v>
      </c>
      <c r="I7" s="55" t="s">
        <v>66</v>
      </c>
      <c r="J7" s="52" t="s">
        <v>84</v>
      </c>
      <c r="K7" s="60" t="s">
        <v>49</v>
      </c>
    </row>
    <row r="8" spans="1:11" ht="23.25" customHeight="1">
      <c r="A8" s="21" t="s">
        <v>16</v>
      </c>
      <c r="B8" s="9"/>
      <c r="C8" s="10"/>
      <c r="D8" s="10"/>
      <c r="E8" s="11"/>
      <c r="F8" s="11"/>
      <c r="G8" s="11"/>
      <c r="H8" s="10"/>
      <c r="I8" s="11"/>
      <c r="J8" s="11"/>
      <c r="K8" s="18"/>
    </row>
    <row r="9" spans="1:11" ht="21.75" customHeight="1">
      <c r="A9" s="22" t="s">
        <v>15</v>
      </c>
      <c r="B9" s="12"/>
      <c r="C9" s="13"/>
      <c r="D9" s="13"/>
      <c r="E9" s="14"/>
      <c r="F9" s="14"/>
      <c r="G9" s="14"/>
      <c r="H9" s="13"/>
      <c r="I9" s="14"/>
      <c r="J9" s="17"/>
      <c r="K9" s="19"/>
    </row>
    <row r="10" spans="1:11" ht="24.75" customHeight="1">
      <c r="A10" s="63" t="s">
        <v>85</v>
      </c>
      <c r="B10" s="26">
        <v>198453500</v>
      </c>
      <c r="C10" s="27">
        <v>127957621.93</v>
      </c>
      <c r="D10" s="27">
        <v>198453500</v>
      </c>
      <c r="E10" s="27">
        <v>148840100</v>
      </c>
      <c r="F10" s="27">
        <v>144221240.23</v>
      </c>
      <c r="G10" s="27">
        <f aca="true" t="shared" si="0" ref="G10:G51">F10-B10</f>
        <v>-54232259.77000001</v>
      </c>
      <c r="H10" s="27">
        <f>F10-E10</f>
        <v>-4618859.770000011</v>
      </c>
      <c r="I10" s="28">
        <f>IF(E10=0,0,F10/E10*100)</f>
        <v>96.89676386269561</v>
      </c>
      <c r="J10" s="29">
        <f aca="true" t="shared" si="1" ref="J10:J51">F10-C10</f>
        <v>16263618.299999982</v>
      </c>
      <c r="K10" s="30">
        <f aca="true" t="shared" si="2" ref="K10:K51">D10-B10</f>
        <v>0</v>
      </c>
    </row>
    <row r="11" spans="1:11" ht="24.75" customHeight="1">
      <c r="A11" s="63" t="s">
        <v>9</v>
      </c>
      <c r="B11" s="26">
        <v>575800</v>
      </c>
      <c r="C11" s="27">
        <v>407425.58</v>
      </c>
      <c r="D11" s="27">
        <v>575800</v>
      </c>
      <c r="E11" s="27">
        <v>431900</v>
      </c>
      <c r="F11" s="27">
        <v>563476.99</v>
      </c>
      <c r="G11" s="27">
        <f t="shared" si="0"/>
        <v>-12323.01000000001</v>
      </c>
      <c r="H11" s="27">
        <f aca="true" t="shared" si="3" ref="H11:H39">F11-E11</f>
        <v>131576.99</v>
      </c>
      <c r="I11" s="28">
        <f aca="true" t="shared" si="4" ref="I11:I31">IF(E11=0,0,F11/E11*100)</f>
        <v>130.4646885853207</v>
      </c>
      <c r="J11" s="29">
        <f t="shared" si="1"/>
        <v>156051.40999999997</v>
      </c>
      <c r="K11" s="30">
        <f t="shared" si="2"/>
        <v>0</v>
      </c>
    </row>
    <row r="12" spans="1:11" ht="91.5" customHeight="1">
      <c r="A12" s="66" t="s">
        <v>60</v>
      </c>
      <c r="B12" s="31">
        <v>0</v>
      </c>
      <c r="C12" s="27">
        <v>492.99</v>
      </c>
      <c r="D12" s="27">
        <v>0</v>
      </c>
      <c r="E12" s="27">
        <v>0</v>
      </c>
      <c r="F12" s="27">
        <v>216.72</v>
      </c>
      <c r="G12" s="27">
        <f t="shared" si="0"/>
        <v>216.72</v>
      </c>
      <c r="H12" s="27">
        <f t="shared" si="3"/>
        <v>216.72</v>
      </c>
      <c r="I12" s="28">
        <f t="shared" si="4"/>
        <v>0</v>
      </c>
      <c r="J12" s="29">
        <f t="shared" si="1"/>
        <v>-276.27</v>
      </c>
      <c r="K12" s="30">
        <f t="shared" si="2"/>
        <v>0</v>
      </c>
    </row>
    <row r="13" spans="1:11" ht="68.25" customHeight="1">
      <c r="A13" s="66" t="s">
        <v>75</v>
      </c>
      <c r="B13" s="31">
        <v>0</v>
      </c>
      <c r="C13" s="27">
        <v>70969.18</v>
      </c>
      <c r="D13" s="27">
        <v>20000</v>
      </c>
      <c r="E13" s="27">
        <v>20000</v>
      </c>
      <c r="F13" s="27">
        <v>62269.07</v>
      </c>
      <c r="G13" s="27">
        <f t="shared" si="0"/>
        <v>62269.07</v>
      </c>
      <c r="H13" s="27">
        <f t="shared" si="3"/>
        <v>42269.07</v>
      </c>
      <c r="I13" s="28">
        <f t="shared" si="4"/>
        <v>311.34535</v>
      </c>
      <c r="J13" s="29">
        <f t="shared" si="1"/>
        <v>-8700.109999999993</v>
      </c>
      <c r="K13" s="30">
        <f t="shared" si="2"/>
        <v>20000</v>
      </c>
    </row>
    <row r="14" spans="1:11" ht="48" customHeight="1">
      <c r="A14" s="66" t="s">
        <v>45</v>
      </c>
      <c r="B14" s="31">
        <v>2221100</v>
      </c>
      <c r="C14" s="27">
        <v>1608911.23</v>
      </c>
      <c r="D14" s="27">
        <v>2221100</v>
      </c>
      <c r="E14" s="27">
        <v>1665800</v>
      </c>
      <c r="F14" s="27">
        <v>2160030.69</v>
      </c>
      <c r="G14" s="27">
        <f t="shared" si="0"/>
        <v>-61069.310000000056</v>
      </c>
      <c r="H14" s="27">
        <f t="shared" si="3"/>
        <v>494230.68999999994</v>
      </c>
      <c r="I14" s="28">
        <f t="shared" si="4"/>
        <v>129.66926942009843</v>
      </c>
      <c r="J14" s="29">
        <f t="shared" si="1"/>
        <v>551119.46</v>
      </c>
      <c r="K14" s="30">
        <f t="shared" si="2"/>
        <v>0</v>
      </c>
    </row>
    <row r="15" spans="1:11" ht="48" customHeight="1">
      <c r="A15" s="66" t="s">
        <v>46</v>
      </c>
      <c r="B15" s="31">
        <v>9519000</v>
      </c>
      <c r="C15" s="27">
        <v>6908271.57</v>
      </c>
      <c r="D15" s="27">
        <v>9519000</v>
      </c>
      <c r="E15" s="27">
        <v>7139200</v>
      </c>
      <c r="F15" s="27">
        <v>7562675.5</v>
      </c>
      <c r="G15" s="27">
        <f t="shared" si="0"/>
        <v>-1956324.5</v>
      </c>
      <c r="H15" s="27">
        <f t="shared" si="3"/>
        <v>423475.5</v>
      </c>
      <c r="I15" s="28">
        <f t="shared" si="4"/>
        <v>105.93169402734199</v>
      </c>
      <c r="J15" s="29">
        <f t="shared" si="1"/>
        <v>654403.9299999997</v>
      </c>
      <c r="K15" s="30">
        <f t="shared" si="2"/>
        <v>0</v>
      </c>
    </row>
    <row r="16" spans="1:11" ht="44.25" customHeight="1">
      <c r="A16" s="68" t="s">
        <v>36</v>
      </c>
      <c r="B16" s="32">
        <v>11045300</v>
      </c>
      <c r="C16" s="27">
        <v>7777615.75</v>
      </c>
      <c r="D16" s="27">
        <v>11045300</v>
      </c>
      <c r="E16" s="27">
        <v>8284000</v>
      </c>
      <c r="F16" s="27">
        <v>7829458.3</v>
      </c>
      <c r="G16" s="27">
        <f t="shared" si="0"/>
        <v>-3215841.7</v>
      </c>
      <c r="H16" s="27">
        <f t="shared" si="3"/>
        <v>-454541.7000000002</v>
      </c>
      <c r="I16" s="28">
        <f t="shared" si="4"/>
        <v>94.51301665861902</v>
      </c>
      <c r="J16" s="29">
        <f t="shared" si="1"/>
        <v>51842.549999999814</v>
      </c>
      <c r="K16" s="30">
        <f t="shared" si="2"/>
        <v>0</v>
      </c>
    </row>
    <row r="17" spans="1:11" ht="45.75" customHeight="1">
      <c r="A17" s="69" t="s">
        <v>35</v>
      </c>
      <c r="B17" s="32">
        <v>0</v>
      </c>
      <c r="C17" s="27">
        <v>169128.15</v>
      </c>
      <c r="D17" s="27">
        <v>181000</v>
      </c>
      <c r="E17" s="27">
        <v>181000</v>
      </c>
      <c r="F17" s="27">
        <v>1174809.56</v>
      </c>
      <c r="G17" s="27">
        <f t="shared" si="0"/>
        <v>1174809.56</v>
      </c>
      <c r="H17" s="27">
        <f t="shared" si="3"/>
        <v>993809.56</v>
      </c>
      <c r="I17" s="28">
        <f t="shared" si="4"/>
        <v>649.0660552486188</v>
      </c>
      <c r="J17" s="29">
        <f t="shared" si="1"/>
        <v>1005681.41</v>
      </c>
      <c r="K17" s="30">
        <f t="shared" si="2"/>
        <v>181000</v>
      </c>
    </row>
    <row r="18" spans="1:11" ht="96.75" customHeight="1" hidden="1">
      <c r="A18" s="69" t="s">
        <v>79</v>
      </c>
      <c r="B18" s="32">
        <v>0</v>
      </c>
      <c r="C18" s="27">
        <v>0</v>
      </c>
      <c r="D18" s="27">
        <v>0</v>
      </c>
      <c r="E18" s="27">
        <v>0</v>
      </c>
      <c r="F18" s="27">
        <v>0</v>
      </c>
      <c r="G18" s="27">
        <f t="shared" si="0"/>
        <v>0</v>
      </c>
      <c r="H18" s="27">
        <f t="shared" si="3"/>
        <v>0</v>
      </c>
      <c r="I18" s="28">
        <f t="shared" si="4"/>
        <v>0</v>
      </c>
      <c r="J18" s="29">
        <f t="shared" si="1"/>
        <v>0</v>
      </c>
      <c r="K18" s="30">
        <f t="shared" si="2"/>
        <v>0</v>
      </c>
    </row>
    <row r="19" spans="1:11" ht="25.5" customHeight="1">
      <c r="A19" s="63" t="s">
        <v>20</v>
      </c>
      <c r="B19" s="26">
        <v>58800</v>
      </c>
      <c r="C19" s="27">
        <v>46681.57</v>
      </c>
      <c r="D19" s="27">
        <v>58800</v>
      </c>
      <c r="E19" s="27">
        <v>44100</v>
      </c>
      <c r="F19" s="27">
        <v>42900.87</v>
      </c>
      <c r="G19" s="27">
        <f t="shared" si="0"/>
        <v>-15899.129999999997</v>
      </c>
      <c r="H19" s="27">
        <f t="shared" si="3"/>
        <v>-1199.1299999999974</v>
      </c>
      <c r="I19" s="28">
        <f t="shared" si="4"/>
        <v>97.2808843537415</v>
      </c>
      <c r="J19" s="29">
        <f t="shared" si="1"/>
        <v>-3780.699999999997</v>
      </c>
      <c r="K19" s="30">
        <f t="shared" si="2"/>
        <v>0</v>
      </c>
    </row>
    <row r="20" spans="1:11" ht="69" customHeight="1">
      <c r="A20" s="61" t="s">
        <v>61</v>
      </c>
      <c r="B20" s="26">
        <v>0</v>
      </c>
      <c r="C20" s="27">
        <v>69308.08</v>
      </c>
      <c r="D20" s="27">
        <v>23000</v>
      </c>
      <c r="E20" s="27">
        <v>23000</v>
      </c>
      <c r="F20" s="27">
        <v>105400</v>
      </c>
      <c r="G20" s="27">
        <f t="shared" si="0"/>
        <v>105400</v>
      </c>
      <c r="H20" s="27">
        <f t="shared" si="3"/>
        <v>82400</v>
      </c>
      <c r="I20" s="28">
        <f t="shared" si="4"/>
        <v>458.2608695652174</v>
      </c>
      <c r="J20" s="29">
        <f t="shared" si="1"/>
        <v>36091.92</v>
      </c>
      <c r="K20" s="30">
        <f t="shared" si="2"/>
        <v>23000</v>
      </c>
    </row>
    <row r="21" spans="1:11" ht="50.25" customHeight="1">
      <c r="A21" s="66" t="s">
        <v>25</v>
      </c>
      <c r="B21" s="32">
        <v>97400</v>
      </c>
      <c r="C21" s="27">
        <v>59943</v>
      </c>
      <c r="D21" s="27">
        <v>97400</v>
      </c>
      <c r="E21" s="27">
        <v>73000</v>
      </c>
      <c r="F21" s="27">
        <v>99562</v>
      </c>
      <c r="G21" s="27">
        <f t="shared" si="0"/>
        <v>2162</v>
      </c>
      <c r="H21" s="27">
        <f t="shared" si="3"/>
        <v>26562</v>
      </c>
      <c r="I21" s="28">
        <f t="shared" si="4"/>
        <v>136.38630136986302</v>
      </c>
      <c r="J21" s="29">
        <f t="shared" si="1"/>
        <v>39619</v>
      </c>
      <c r="K21" s="30">
        <f t="shared" si="2"/>
        <v>0</v>
      </c>
    </row>
    <row r="22" spans="1:12" ht="25.5" customHeight="1">
      <c r="A22" s="61" t="s">
        <v>18</v>
      </c>
      <c r="B22" s="26">
        <v>3500800</v>
      </c>
      <c r="C22" s="27">
        <v>2650339.78</v>
      </c>
      <c r="D22" s="27">
        <v>3500800</v>
      </c>
      <c r="E22" s="27">
        <v>2625700</v>
      </c>
      <c r="F22" s="27">
        <v>1799726.53</v>
      </c>
      <c r="G22" s="27">
        <f t="shared" si="0"/>
        <v>-1701073.47</v>
      </c>
      <c r="H22" s="27">
        <f t="shared" si="3"/>
        <v>-825973.47</v>
      </c>
      <c r="I22" s="28">
        <f t="shared" si="4"/>
        <v>68.54273260463877</v>
      </c>
      <c r="J22" s="29">
        <f t="shared" si="1"/>
        <v>-850613.2499999998</v>
      </c>
      <c r="K22" s="30">
        <f t="shared" si="2"/>
        <v>0</v>
      </c>
      <c r="L22" s="5"/>
    </row>
    <row r="23" spans="1:11" ht="48" customHeight="1">
      <c r="A23" s="61" t="s">
        <v>26</v>
      </c>
      <c r="B23" s="33">
        <v>250200</v>
      </c>
      <c r="C23" s="27">
        <v>166858.01</v>
      </c>
      <c r="D23" s="27">
        <v>250200</v>
      </c>
      <c r="E23" s="27">
        <v>187700</v>
      </c>
      <c r="F23" s="27">
        <v>187073</v>
      </c>
      <c r="G23" s="27">
        <f t="shared" si="0"/>
        <v>-63127</v>
      </c>
      <c r="H23" s="27">
        <f t="shared" si="3"/>
        <v>-627</v>
      </c>
      <c r="I23" s="28">
        <f t="shared" si="4"/>
        <v>99.66595631326585</v>
      </c>
      <c r="J23" s="29">
        <f t="shared" si="1"/>
        <v>20214.98999999999</v>
      </c>
      <c r="K23" s="30">
        <f t="shared" si="2"/>
        <v>0</v>
      </c>
    </row>
    <row r="24" spans="1:11" ht="121.5" customHeight="1">
      <c r="A24" s="70" t="s">
        <v>78</v>
      </c>
      <c r="B24" s="33">
        <v>0</v>
      </c>
      <c r="C24" s="27">
        <v>17690</v>
      </c>
      <c r="D24" s="27">
        <v>0</v>
      </c>
      <c r="E24" s="27">
        <v>0</v>
      </c>
      <c r="F24" s="27">
        <v>0</v>
      </c>
      <c r="G24" s="27">
        <f t="shared" si="0"/>
        <v>0</v>
      </c>
      <c r="H24" s="27">
        <f t="shared" si="3"/>
        <v>0</v>
      </c>
      <c r="I24" s="28">
        <f t="shared" si="4"/>
        <v>0</v>
      </c>
      <c r="J24" s="29">
        <f t="shared" si="1"/>
        <v>-17690</v>
      </c>
      <c r="K24" s="30">
        <f t="shared" si="2"/>
        <v>0</v>
      </c>
    </row>
    <row r="25" spans="1:13" ht="68.25" customHeight="1">
      <c r="A25" s="61" t="s">
        <v>67</v>
      </c>
      <c r="B25" s="26">
        <v>1800000</v>
      </c>
      <c r="C25" s="27">
        <v>1636342.73</v>
      </c>
      <c r="D25" s="27">
        <v>1800000</v>
      </c>
      <c r="E25" s="27">
        <v>1350000</v>
      </c>
      <c r="F25" s="27">
        <v>1995875.79</v>
      </c>
      <c r="G25" s="27">
        <f t="shared" si="0"/>
        <v>195875.79000000004</v>
      </c>
      <c r="H25" s="27">
        <f t="shared" si="3"/>
        <v>645875.79</v>
      </c>
      <c r="I25" s="28">
        <f t="shared" si="4"/>
        <v>147.8426511111111</v>
      </c>
      <c r="J25" s="29">
        <f t="shared" si="1"/>
        <v>359533.06000000006</v>
      </c>
      <c r="K25" s="30">
        <f t="shared" si="2"/>
        <v>0</v>
      </c>
      <c r="L25" s="5"/>
      <c r="M25" s="5"/>
    </row>
    <row r="26" spans="1:13" ht="24.75" customHeight="1">
      <c r="A26" s="65" t="s">
        <v>17</v>
      </c>
      <c r="B26" s="31">
        <v>33000</v>
      </c>
      <c r="C26" s="27">
        <v>25109.1</v>
      </c>
      <c r="D26" s="27">
        <v>33000</v>
      </c>
      <c r="E26" s="27">
        <v>24800</v>
      </c>
      <c r="F26" s="27">
        <v>60859.85</v>
      </c>
      <c r="G26" s="27">
        <f t="shared" si="0"/>
        <v>27859.85</v>
      </c>
      <c r="H26" s="27">
        <f t="shared" si="3"/>
        <v>36059.85</v>
      </c>
      <c r="I26" s="28">
        <f t="shared" si="4"/>
        <v>245.40262096774194</v>
      </c>
      <c r="J26" s="29">
        <f t="shared" si="1"/>
        <v>35750.75</v>
      </c>
      <c r="K26" s="30">
        <f t="shared" si="2"/>
        <v>0</v>
      </c>
      <c r="L26" s="5"/>
      <c r="M26" s="5"/>
    </row>
    <row r="27" spans="1:13" ht="24.75" customHeight="1">
      <c r="A27" s="63" t="s">
        <v>7</v>
      </c>
      <c r="B27" s="26">
        <v>790700</v>
      </c>
      <c r="C27" s="27">
        <v>1039035.49</v>
      </c>
      <c r="D27" s="27">
        <v>790700</v>
      </c>
      <c r="E27" s="27">
        <v>593100</v>
      </c>
      <c r="F27" s="27">
        <v>1261621.46</v>
      </c>
      <c r="G27" s="27">
        <f t="shared" si="0"/>
        <v>470921.45999999996</v>
      </c>
      <c r="H27" s="27">
        <f t="shared" si="3"/>
        <v>668521.46</v>
      </c>
      <c r="I27" s="28">
        <f t="shared" si="4"/>
        <v>212.7164828865284</v>
      </c>
      <c r="J27" s="29">
        <f t="shared" si="1"/>
        <v>222585.96999999997</v>
      </c>
      <c r="K27" s="30">
        <f t="shared" si="2"/>
        <v>0</v>
      </c>
      <c r="L27" s="5"/>
      <c r="M27" s="5"/>
    </row>
    <row r="28" spans="1:13" ht="102" customHeight="1">
      <c r="A28" s="71" t="s">
        <v>29</v>
      </c>
      <c r="B28" s="34">
        <v>0</v>
      </c>
      <c r="C28" s="27">
        <v>121860.54</v>
      </c>
      <c r="D28" s="27">
        <v>0</v>
      </c>
      <c r="E28" s="27">
        <v>0</v>
      </c>
      <c r="F28" s="27">
        <v>0</v>
      </c>
      <c r="G28" s="27">
        <f t="shared" si="0"/>
        <v>0</v>
      </c>
      <c r="H28" s="27">
        <f t="shared" si="3"/>
        <v>0</v>
      </c>
      <c r="I28" s="28">
        <f t="shared" si="4"/>
        <v>0</v>
      </c>
      <c r="J28" s="29">
        <f t="shared" si="1"/>
        <v>-121860.54</v>
      </c>
      <c r="K28" s="30">
        <f t="shared" si="2"/>
        <v>0</v>
      </c>
      <c r="L28" s="5"/>
      <c r="M28" s="5"/>
    </row>
    <row r="29" spans="1:13" ht="24.75" customHeight="1" hidden="1">
      <c r="A29" s="63" t="s">
        <v>8</v>
      </c>
      <c r="B29" s="26">
        <v>0</v>
      </c>
      <c r="C29" s="27">
        <v>0</v>
      </c>
      <c r="D29" s="27">
        <v>0</v>
      </c>
      <c r="E29" s="27">
        <v>0</v>
      </c>
      <c r="F29" s="27">
        <v>0</v>
      </c>
      <c r="G29" s="27">
        <f t="shared" si="0"/>
        <v>0</v>
      </c>
      <c r="H29" s="27">
        <f t="shared" si="3"/>
        <v>0</v>
      </c>
      <c r="I29" s="28">
        <f t="shared" si="4"/>
        <v>0</v>
      </c>
      <c r="J29" s="29">
        <f t="shared" si="1"/>
        <v>0</v>
      </c>
      <c r="K29" s="30">
        <f t="shared" si="2"/>
        <v>0</v>
      </c>
      <c r="L29" s="5"/>
      <c r="M29" s="5"/>
    </row>
    <row r="30" spans="1:13" ht="48" customHeight="1">
      <c r="A30" s="61" t="s">
        <v>13</v>
      </c>
      <c r="B30" s="33">
        <v>0</v>
      </c>
      <c r="C30" s="27">
        <v>765</v>
      </c>
      <c r="D30" s="27">
        <v>0</v>
      </c>
      <c r="E30" s="27">
        <v>0</v>
      </c>
      <c r="F30" s="27">
        <v>0</v>
      </c>
      <c r="G30" s="27">
        <f t="shared" si="0"/>
        <v>0</v>
      </c>
      <c r="H30" s="27">
        <f t="shared" si="3"/>
        <v>0</v>
      </c>
      <c r="I30" s="28">
        <f t="shared" si="4"/>
        <v>0</v>
      </c>
      <c r="J30" s="29">
        <f t="shared" si="1"/>
        <v>-765</v>
      </c>
      <c r="K30" s="30">
        <f t="shared" si="2"/>
        <v>0</v>
      </c>
      <c r="L30" s="5"/>
      <c r="M30" s="5"/>
    </row>
    <row r="31" spans="1:13" ht="24.75" customHeight="1">
      <c r="A31" s="63" t="s">
        <v>10</v>
      </c>
      <c r="B31" s="26">
        <v>0</v>
      </c>
      <c r="C31" s="27">
        <v>4886.64</v>
      </c>
      <c r="D31" s="27">
        <v>0</v>
      </c>
      <c r="E31" s="27">
        <v>0</v>
      </c>
      <c r="F31" s="27">
        <v>2707.39</v>
      </c>
      <c r="G31" s="27">
        <f t="shared" si="0"/>
        <v>2707.39</v>
      </c>
      <c r="H31" s="27">
        <f t="shared" si="3"/>
        <v>2707.39</v>
      </c>
      <c r="I31" s="28">
        <f t="shared" si="4"/>
        <v>0</v>
      </c>
      <c r="J31" s="29">
        <f t="shared" si="1"/>
        <v>-2179.2500000000005</v>
      </c>
      <c r="K31" s="30">
        <f t="shared" si="2"/>
        <v>0</v>
      </c>
      <c r="L31" s="5"/>
      <c r="M31" s="5"/>
    </row>
    <row r="32" spans="1:13" ht="24.75" customHeight="1">
      <c r="A32" s="20" t="s">
        <v>22</v>
      </c>
      <c r="B32" s="35">
        <f>B33+B37+B38+B39</f>
        <v>93565000</v>
      </c>
      <c r="C32" s="35">
        <f>C33+C37+C38+C39</f>
        <v>96051776.56</v>
      </c>
      <c r="D32" s="35">
        <f>D33+D37+D38+D39</f>
        <v>112480600</v>
      </c>
      <c r="E32" s="35">
        <f>E33+E37+E38+E39</f>
        <v>89089100</v>
      </c>
      <c r="F32" s="35">
        <f>F33+F37+F38+F39</f>
        <v>94228901.22</v>
      </c>
      <c r="G32" s="36">
        <f t="shared" si="0"/>
        <v>663901.2199999988</v>
      </c>
      <c r="H32" s="36">
        <f t="shared" si="3"/>
        <v>5139801.219999999</v>
      </c>
      <c r="I32" s="37">
        <f aca="true" t="shared" si="5" ref="I32:I66">IF(E32=0,0,F32/E32*100)</f>
        <v>105.76928178643628</v>
      </c>
      <c r="J32" s="38">
        <f t="shared" si="1"/>
        <v>-1822875.3400000036</v>
      </c>
      <c r="K32" s="39">
        <f t="shared" si="2"/>
        <v>18915600</v>
      </c>
      <c r="L32" s="5"/>
      <c r="M32" s="5"/>
    </row>
    <row r="33" spans="1:13" ht="24" customHeight="1">
      <c r="A33" s="65" t="s">
        <v>32</v>
      </c>
      <c r="B33" s="31">
        <f>B34+B35+B36</f>
        <v>51102000</v>
      </c>
      <c r="C33" s="27">
        <f>C34+C35+C36</f>
        <v>69010969.31</v>
      </c>
      <c r="D33" s="27">
        <f>D34+D35+D36</f>
        <v>70017600</v>
      </c>
      <c r="E33" s="27">
        <f>E34+E35+E36</f>
        <v>57242100</v>
      </c>
      <c r="F33" s="27">
        <f>F34+F35+F36</f>
        <v>66458063.32000001</v>
      </c>
      <c r="G33" s="27">
        <f t="shared" si="0"/>
        <v>15356063.320000008</v>
      </c>
      <c r="H33" s="27">
        <f t="shared" si="3"/>
        <v>9215963.320000008</v>
      </c>
      <c r="I33" s="28">
        <f t="shared" si="5"/>
        <v>116.09997417984317</v>
      </c>
      <c r="J33" s="40">
        <f t="shared" si="1"/>
        <v>-2552905.9899999946</v>
      </c>
      <c r="K33" s="30">
        <f t="shared" si="2"/>
        <v>18915600</v>
      </c>
      <c r="L33" s="5"/>
      <c r="M33" s="5"/>
    </row>
    <row r="34" spans="1:13" ht="48" customHeight="1">
      <c r="A34" s="66" t="s">
        <v>31</v>
      </c>
      <c r="B34" s="32">
        <v>6797600</v>
      </c>
      <c r="C34" s="27">
        <v>4521755.59</v>
      </c>
      <c r="D34" s="27">
        <v>6797600</v>
      </c>
      <c r="E34" s="27">
        <v>5098200</v>
      </c>
      <c r="F34" s="27">
        <v>5214148.17</v>
      </c>
      <c r="G34" s="27">
        <f t="shared" si="0"/>
        <v>-1583451.83</v>
      </c>
      <c r="H34" s="27">
        <f t="shared" si="3"/>
        <v>115948.16999999993</v>
      </c>
      <c r="I34" s="28">
        <f t="shared" si="5"/>
        <v>102.27429622219606</v>
      </c>
      <c r="J34" s="40">
        <f t="shared" si="1"/>
        <v>692392.5800000001</v>
      </c>
      <c r="K34" s="30">
        <f t="shared" si="2"/>
        <v>0</v>
      </c>
      <c r="L34" s="5"/>
      <c r="M34" s="5"/>
    </row>
    <row r="35" spans="1:13" ht="24" customHeight="1">
      <c r="A35" s="67" t="s">
        <v>19</v>
      </c>
      <c r="B35" s="31">
        <v>44129400</v>
      </c>
      <c r="C35" s="27">
        <v>64347647.06</v>
      </c>
      <c r="D35" s="27">
        <v>63045000</v>
      </c>
      <c r="E35" s="27">
        <v>52012600</v>
      </c>
      <c r="F35" s="27">
        <v>61153957.02</v>
      </c>
      <c r="G35" s="27">
        <f t="shared" si="0"/>
        <v>17024557.020000003</v>
      </c>
      <c r="H35" s="27">
        <f t="shared" si="3"/>
        <v>9141357.020000003</v>
      </c>
      <c r="I35" s="28">
        <f t="shared" si="5"/>
        <v>117.57527410665878</v>
      </c>
      <c r="J35" s="40">
        <f t="shared" si="1"/>
        <v>-3193690.039999999</v>
      </c>
      <c r="K35" s="30">
        <f t="shared" si="2"/>
        <v>18915600</v>
      </c>
      <c r="L35" s="5"/>
      <c r="M35" s="5"/>
    </row>
    <row r="36" spans="1:13" ht="24" customHeight="1">
      <c r="A36" s="67" t="s">
        <v>28</v>
      </c>
      <c r="B36" s="31">
        <v>175000</v>
      </c>
      <c r="C36" s="27">
        <v>141566.66</v>
      </c>
      <c r="D36" s="27">
        <v>175000</v>
      </c>
      <c r="E36" s="27">
        <v>131300</v>
      </c>
      <c r="F36" s="27">
        <v>89958.13</v>
      </c>
      <c r="G36" s="27">
        <f t="shared" si="0"/>
        <v>-85041.87</v>
      </c>
      <c r="H36" s="27">
        <f t="shared" si="3"/>
        <v>-41341.869999999995</v>
      </c>
      <c r="I36" s="28">
        <f t="shared" si="5"/>
        <v>68.5134272658035</v>
      </c>
      <c r="J36" s="40">
        <f t="shared" si="1"/>
        <v>-51608.53</v>
      </c>
      <c r="K36" s="30">
        <f t="shared" si="2"/>
        <v>0</v>
      </c>
      <c r="L36" s="5"/>
      <c r="M36" s="5"/>
    </row>
    <row r="37" spans="1:13" ht="24" customHeight="1">
      <c r="A37" s="65" t="s">
        <v>86</v>
      </c>
      <c r="B37" s="31">
        <v>101800</v>
      </c>
      <c r="C37" s="27">
        <v>67398.97</v>
      </c>
      <c r="D37" s="27">
        <v>101800</v>
      </c>
      <c r="E37" s="27">
        <v>76300</v>
      </c>
      <c r="F37" s="27">
        <v>71446.32</v>
      </c>
      <c r="G37" s="27">
        <f t="shared" si="0"/>
        <v>-30353.679999999993</v>
      </c>
      <c r="H37" s="27">
        <f t="shared" si="3"/>
        <v>-4853.679999999993</v>
      </c>
      <c r="I37" s="28">
        <f t="shared" si="5"/>
        <v>93.6386893840105</v>
      </c>
      <c r="J37" s="40">
        <f t="shared" si="1"/>
        <v>4047.350000000006</v>
      </c>
      <c r="K37" s="30">
        <f t="shared" si="2"/>
        <v>0</v>
      </c>
      <c r="L37" s="5"/>
      <c r="M37" s="5"/>
    </row>
    <row r="38" spans="1:11" ht="24" customHeight="1">
      <c r="A38" s="65" t="s">
        <v>33</v>
      </c>
      <c r="B38" s="31">
        <v>91000</v>
      </c>
      <c r="C38" s="27">
        <v>60098.68</v>
      </c>
      <c r="D38" s="27">
        <v>91000</v>
      </c>
      <c r="E38" s="27">
        <v>68200</v>
      </c>
      <c r="F38" s="27">
        <v>39355</v>
      </c>
      <c r="G38" s="27">
        <f t="shared" si="0"/>
        <v>-51645</v>
      </c>
      <c r="H38" s="27">
        <f t="shared" si="3"/>
        <v>-28845</v>
      </c>
      <c r="I38" s="28">
        <f t="shared" si="5"/>
        <v>57.705278592375365</v>
      </c>
      <c r="J38" s="40">
        <f t="shared" si="1"/>
        <v>-20743.68</v>
      </c>
      <c r="K38" s="30">
        <f t="shared" si="2"/>
        <v>0</v>
      </c>
    </row>
    <row r="39" spans="1:11" ht="24" customHeight="1">
      <c r="A39" s="63" t="s">
        <v>34</v>
      </c>
      <c r="B39" s="26">
        <v>42270200</v>
      </c>
      <c r="C39" s="27">
        <v>26913309.6</v>
      </c>
      <c r="D39" s="27">
        <v>42270200</v>
      </c>
      <c r="E39" s="27">
        <v>31702500</v>
      </c>
      <c r="F39" s="27">
        <v>27660036.58</v>
      </c>
      <c r="G39" s="27">
        <f t="shared" si="0"/>
        <v>-14610163.420000002</v>
      </c>
      <c r="H39" s="27">
        <f t="shared" si="3"/>
        <v>-4042463.420000002</v>
      </c>
      <c r="I39" s="28">
        <f t="shared" si="5"/>
        <v>87.24875508240675</v>
      </c>
      <c r="J39" s="40">
        <f t="shared" si="1"/>
        <v>746726.9799999967</v>
      </c>
      <c r="K39" s="30">
        <f t="shared" si="2"/>
        <v>0</v>
      </c>
    </row>
    <row r="40" spans="1:11" ht="24.75" customHeight="1">
      <c r="A40" s="20" t="s">
        <v>1</v>
      </c>
      <c r="B40" s="35">
        <f>B10+B11+B12+B13+B14+B15+B16+B17+B18+B19+B20+B21+B22+B23+B24+B25+B26+B27+B28+B29+B30+B31+B32</f>
        <v>321910600</v>
      </c>
      <c r="C40" s="35">
        <f>C10+C11+C12+C13+C14+C15+C16+C17+C18+C19+C20+C21+C22+C23+C24+C25+C26+C27+C28+C29+C30+C31+C32</f>
        <v>246791032.88</v>
      </c>
      <c r="D40" s="35">
        <f>D10+D11+D12+D13+D14+D15+D16+D17+D18+D19+D20+D21+D22+D23+D24+D25+D26+D27+D28+D29+D30+D31+D32</f>
        <v>341050200</v>
      </c>
      <c r="E40" s="35">
        <f>E10+E11+E12+E13+E14+E15+E16+E17+E18+E19+E20+E21+E22+E23+E24+E25+E26+E27+E28+E29+E30+E31+E32</f>
        <v>260572500</v>
      </c>
      <c r="F40" s="35">
        <f>F10+F11+F12+F13+F14+F15+F16+F17+F18+F19+F20+F21+F22+F23+F24+F25+F26+F27+F28+F29+F30+F31+F32</f>
        <v>263358805.17</v>
      </c>
      <c r="G40" s="36">
        <f t="shared" si="0"/>
        <v>-58551794.83000001</v>
      </c>
      <c r="H40" s="36">
        <f aca="true" t="shared" si="6" ref="H40:H66">F40-E40</f>
        <v>2786305.169999987</v>
      </c>
      <c r="I40" s="37">
        <f t="shared" si="5"/>
        <v>101.06930131537288</v>
      </c>
      <c r="J40" s="38">
        <f t="shared" si="1"/>
        <v>16567772.289999992</v>
      </c>
      <c r="K40" s="39">
        <f t="shared" si="2"/>
        <v>19139600</v>
      </c>
    </row>
    <row r="41" spans="1:11" ht="24.75" customHeight="1">
      <c r="A41" s="62" t="s">
        <v>65</v>
      </c>
      <c r="B41" s="35">
        <f aca="true" t="shared" si="7" ref="B41:G41">B42+B49+B50+B43</f>
        <v>124803000</v>
      </c>
      <c r="C41" s="35">
        <f t="shared" si="7"/>
        <v>266087750.91</v>
      </c>
      <c r="D41" s="35">
        <f t="shared" si="7"/>
        <v>155031497</v>
      </c>
      <c r="E41" s="35">
        <f t="shared" si="7"/>
        <v>119732112</v>
      </c>
      <c r="F41" s="35">
        <f t="shared" si="7"/>
        <v>119686846.25</v>
      </c>
      <c r="G41" s="35">
        <f t="shared" si="7"/>
        <v>-5116153.75</v>
      </c>
      <c r="H41" s="35">
        <f>F41-E41</f>
        <v>-45265.75</v>
      </c>
      <c r="I41" s="78">
        <f t="shared" si="5"/>
        <v>99.96219414387345</v>
      </c>
      <c r="J41" s="38">
        <f t="shared" si="1"/>
        <v>-146400904.66</v>
      </c>
      <c r="K41" s="39">
        <f t="shared" si="2"/>
        <v>30228497</v>
      </c>
    </row>
    <row r="42" spans="1:11" ht="24.75" customHeight="1">
      <c r="A42" s="63" t="s">
        <v>71</v>
      </c>
      <c r="B42" s="26">
        <v>16994400</v>
      </c>
      <c r="C42" s="27">
        <v>9742200</v>
      </c>
      <c r="D42" s="27">
        <v>16994400</v>
      </c>
      <c r="E42" s="27">
        <v>12745800</v>
      </c>
      <c r="F42" s="27">
        <v>12745800</v>
      </c>
      <c r="G42" s="27">
        <f t="shared" si="0"/>
        <v>-4248600</v>
      </c>
      <c r="H42" s="27">
        <f t="shared" si="6"/>
        <v>0</v>
      </c>
      <c r="I42" s="79">
        <f t="shared" si="5"/>
        <v>100</v>
      </c>
      <c r="J42" s="40">
        <f t="shared" si="1"/>
        <v>3003600</v>
      </c>
      <c r="K42" s="30">
        <f t="shared" si="2"/>
        <v>0</v>
      </c>
    </row>
    <row r="43" spans="1:11" ht="24" customHeight="1">
      <c r="A43" s="63" t="s">
        <v>72</v>
      </c>
      <c r="B43" s="26">
        <f>B44+B45+B46+B47+B48</f>
        <v>105627300</v>
      </c>
      <c r="C43" s="26">
        <v>110035102</v>
      </c>
      <c r="D43" s="26">
        <f>D44+D45+D46+D47+D48</f>
        <v>111438700</v>
      </c>
      <c r="E43" s="26">
        <f>E44+E45+E46+E47+E48</f>
        <v>85510023</v>
      </c>
      <c r="F43" s="26">
        <f>F44+F45+F46+F47+F48</f>
        <v>85510023</v>
      </c>
      <c r="G43" s="27">
        <f t="shared" si="0"/>
        <v>-20117277</v>
      </c>
      <c r="H43" s="27">
        <f t="shared" si="6"/>
        <v>0</v>
      </c>
      <c r="I43" s="79">
        <f t="shared" si="5"/>
        <v>100</v>
      </c>
      <c r="J43" s="40">
        <f t="shared" si="1"/>
        <v>-24525079</v>
      </c>
      <c r="K43" s="30">
        <f t="shared" si="2"/>
        <v>5811400</v>
      </c>
    </row>
    <row r="44" spans="1:11" ht="51" customHeight="1">
      <c r="A44" s="61" t="s">
        <v>77</v>
      </c>
      <c r="B44" s="26">
        <v>0</v>
      </c>
      <c r="C44" s="26">
        <v>3879602</v>
      </c>
      <c r="D44" s="26">
        <v>0</v>
      </c>
      <c r="E44" s="26">
        <v>0</v>
      </c>
      <c r="F44" s="26">
        <v>0</v>
      </c>
      <c r="G44" s="27">
        <f t="shared" si="0"/>
        <v>0</v>
      </c>
      <c r="H44" s="27">
        <f t="shared" si="6"/>
        <v>0</v>
      </c>
      <c r="I44" s="79">
        <f t="shared" si="5"/>
        <v>0</v>
      </c>
      <c r="J44" s="40">
        <f t="shared" si="1"/>
        <v>-3879602</v>
      </c>
      <c r="K44" s="30">
        <f t="shared" si="2"/>
        <v>0</v>
      </c>
    </row>
    <row r="45" spans="1:11" ht="24.75" customHeight="1">
      <c r="A45" s="63" t="s">
        <v>76</v>
      </c>
      <c r="B45" s="26">
        <v>0</v>
      </c>
      <c r="C45" s="26">
        <v>472000</v>
      </c>
      <c r="D45" s="26">
        <v>0</v>
      </c>
      <c r="E45" s="26">
        <v>0</v>
      </c>
      <c r="F45" s="26">
        <v>0</v>
      </c>
      <c r="G45" s="27">
        <f t="shared" si="0"/>
        <v>0</v>
      </c>
      <c r="H45" s="27">
        <f t="shared" si="6"/>
        <v>0</v>
      </c>
      <c r="I45" s="79">
        <f t="shared" si="5"/>
        <v>0</v>
      </c>
      <c r="J45" s="40">
        <f t="shared" si="1"/>
        <v>-472000</v>
      </c>
      <c r="K45" s="30">
        <f t="shared" si="2"/>
        <v>0</v>
      </c>
    </row>
    <row r="46" spans="1:11" ht="24.75" customHeight="1">
      <c r="A46" s="64" t="s">
        <v>63</v>
      </c>
      <c r="B46" s="41">
        <v>91788600</v>
      </c>
      <c r="C46" s="27">
        <v>63272900</v>
      </c>
      <c r="D46" s="41">
        <v>95600000</v>
      </c>
      <c r="E46" s="27">
        <v>70612500</v>
      </c>
      <c r="F46" s="27">
        <v>70612500</v>
      </c>
      <c r="G46" s="27">
        <f t="shared" si="0"/>
        <v>-21176100</v>
      </c>
      <c r="H46" s="27">
        <f t="shared" si="6"/>
        <v>0</v>
      </c>
      <c r="I46" s="79">
        <f t="shared" si="5"/>
        <v>100</v>
      </c>
      <c r="J46" s="40">
        <f t="shared" si="1"/>
        <v>7339600</v>
      </c>
      <c r="K46" s="30">
        <f t="shared" si="2"/>
        <v>3811400</v>
      </c>
    </row>
    <row r="47" spans="1:11" ht="24.75" customHeight="1">
      <c r="A47" s="61" t="s">
        <v>64</v>
      </c>
      <c r="B47" s="33">
        <v>13838700</v>
      </c>
      <c r="C47" s="27">
        <v>38673900</v>
      </c>
      <c r="D47" s="33">
        <v>13838700</v>
      </c>
      <c r="E47" s="27">
        <v>13838700</v>
      </c>
      <c r="F47" s="27">
        <v>13838700</v>
      </c>
      <c r="G47" s="27">
        <f t="shared" si="0"/>
        <v>0</v>
      </c>
      <c r="H47" s="27">
        <f t="shared" si="6"/>
        <v>0</v>
      </c>
      <c r="I47" s="79">
        <f t="shared" si="5"/>
        <v>100</v>
      </c>
      <c r="J47" s="40">
        <f t="shared" si="1"/>
        <v>-24835200</v>
      </c>
      <c r="K47" s="30">
        <f t="shared" si="2"/>
        <v>0</v>
      </c>
    </row>
    <row r="48" spans="1:11" ht="45.75" customHeight="1">
      <c r="A48" s="61" t="s">
        <v>74</v>
      </c>
      <c r="B48" s="33">
        <v>0</v>
      </c>
      <c r="C48" s="26">
        <v>3736700</v>
      </c>
      <c r="D48" s="33">
        <v>2000000</v>
      </c>
      <c r="E48" s="26">
        <v>1058823</v>
      </c>
      <c r="F48" s="26">
        <v>1058823</v>
      </c>
      <c r="G48" s="27">
        <f t="shared" si="0"/>
        <v>1058823</v>
      </c>
      <c r="H48" s="27">
        <f t="shared" si="6"/>
        <v>0</v>
      </c>
      <c r="I48" s="79">
        <f t="shared" si="5"/>
        <v>100</v>
      </c>
      <c r="J48" s="40">
        <f t="shared" si="1"/>
        <v>-2677877</v>
      </c>
      <c r="K48" s="30">
        <f t="shared" si="2"/>
        <v>2000000</v>
      </c>
    </row>
    <row r="49" spans="1:11" ht="45" customHeight="1">
      <c r="A49" s="61" t="s">
        <v>73</v>
      </c>
      <c r="B49" s="33">
        <v>0</v>
      </c>
      <c r="C49" s="26">
        <v>5703630</v>
      </c>
      <c r="D49" s="33">
        <v>1031200</v>
      </c>
      <c r="E49" s="26">
        <v>691094</v>
      </c>
      <c r="F49" s="26">
        <v>691094</v>
      </c>
      <c r="G49" s="27">
        <f t="shared" si="0"/>
        <v>691094</v>
      </c>
      <c r="H49" s="27">
        <f t="shared" si="6"/>
        <v>0</v>
      </c>
      <c r="I49" s="79">
        <f t="shared" si="5"/>
        <v>100</v>
      </c>
      <c r="J49" s="40">
        <f t="shared" si="1"/>
        <v>-5012536</v>
      </c>
      <c r="K49" s="30">
        <f t="shared" si="2"/>
        <v>1031200</v>
      </c>
    </row>
    <row r="50" spans="1:11" ht="45" customHeight="1">
      <c r="A50" s="61" t="s">
        <v>70</v>
      </c>
      <c r="B50" s="33">
        <v>2181300</v>
      </c>
      <c r="C50" s="26">
        <v>140606818.91</v>
      </c>
      <c r="D50" s="26">
        <v>25567197</v>
      </c>
      <c r="E50" s="26">
        <v>20785195</v>
      </c>
      <c r="F50" s="26">
        <v>20739929.25</v>
      </c>
      <c r="G50" s="27">
        <f t="shared" si="0"/>
        <v>18558629.25</v>
      </c>
      <c r="H50" s="27">
        <f t="shared" si="6"/>
        <v>-45265.75</v>
      </c>
      <c r="I50" s="79">
        <f t="shared" si="5"/>
        <v>99.7822211915741</v>
      </c>
      <c r="J50" s="40">
        <f t="shared" si="1"/>
        <v>-119866889.66</v>
      </c>
      <c r="K50" s="30">
        <f t="shared" si="2"/>
        <v>23385897</v>
      </c>
    </row>
    <row r="51" spans="1:11" ht="24.75" customHeight="1">
      <c r="A51" s="20" t="s">
        <v>4</v>
      </c>
      <c r="B51" s="35">
        <f>B40+B41</f>
        <v>446713600</v>
      </c>
      <c r="C51" s="35">
        <f>C40+C41</f>
        <v>512878783.78999996</v>
      </c>
      <c r="D51" s="35">
        <f>D40+D41</f>
        <v>496081697</v>
      </c>
      <c r="E51" s="35">
        <f>E40+E41</f>
        <v>380304612</v>
      </c>
      <c r="F51" s="35">
        <f>F40+F41</f>
        <v>383045651.41999996</v>
      </c>
      <c r="G51" s="36">
        <f t="shared" si="0"/>
        <v>-63667948.58000004</v>
      </c>
      <c r="H51" s="36">
        <f t="shared" si="6"/>
        <v>2741039.419999957</v>
      </c>
      <c r="I51" s="37">
        <f t="shared" si="5"/>
        <v>100.72074840365069</v>
      </c>
      <c r="J51" s="38">
        <f t="shared" si="1"/>
        <v>-129833132.37</v>
      </c>
      <c r="K51" s="39">
        <f t="shared" si="2"/>
        <v>49368097</v>
      </c>
    </row>
    <row r="52" spans="1:11" ht="24" customHeight="1">
      <c r="A52" s="20" t="s">
        <v>40</v>
      </c>
      <c r="B52" s="35"/>
      <c r="C52" s="36"/>
      <c r="D52" s="36"/>
      <c r="E52" s="36"/>
      <c r="F52" s="27"/>
      <c r="G52" s="27"/>
      <c r="H52" s="27"/>
      <c r="I52" s="56"/>
      <c r="J52" s="40"/>
      <c r="K52" s="30"/>
    </row>
    <row r="53" spans="1:11" ht="25.5" customHeight="1">
      <c r="A53" s="61" t="s">
        <v>54</v>
      </c>
      <c r="B53" s="33">
        <v>9928300</v>
      </c>
      <c r="C53" s="27">
        <v>9531078.01</v>
      </c>
      <c r="D53" s="27">
        <v>9928300</v>
      </c>
      <c r="E53" s="27">
        <v>7446225</v>
      </c>
      <c r="F53" s="27">
        <v>4271387.57</v>
      </c>
      <c r="G53" s="27">
        <f aca="true" t="shared" si="8" ref="G53:G66">F53-B53</f>
        <v>-5656912.43</v>
      </c>
      <c r="H53" s="27">
        <f t="shared" si="6"/>
        <v>-3174837.4299999997</v>
      </c>
      <c r="I53" s="28">
        <f t="shared" si="5"/>
        <v>57.36312789366424</v>
      </c>
      <c r="J53" s="40">
        <f aca="true" t="shared" si="9" ref="J53:J66">F53-C53</f>
        <v>-5259690.4399999995</v>
      </c>
      <c r="K53" s="30">
        <f aca="true" t="shared" si="10" ref="K53:K66">D53-B53</f>
        <v>0</v>
      </c>
    </row>
    <row r="54" spans="1:11" ht="48" customHeight="1">
      <c r="A54" s="61" t="s">
        <v>41</v>
      </c>
      <c r="B54" s="33">
        <v>0</v>
      </c>
      <c r="C54" s="27">
        <v>3302.5</v>
      </c>
      <c r="D54" s="27">
        <v>0</v>
      </c>
      <c r="E54" s="27">
        <v>0</v>
      </c>
      <c r="F54" s="27">
        <v>463.33</v>
      </c>
      <c r="G54" s="27">
        <f t="shared" si="8"/>
        <v>463.33</v>
      </c>
      <c r="H54" s="27">
        <f t="shared" si="6"/>
        <v>463.33</v>
      </c>
      <c r="I54" s="28">
        <f t="shared" si="5"/>
        <v>0</v>
      </c>
      <c r="J54" s="40">
        <f t="shared" si="9"/>
        <v>-2839.17</v>
      </c>
      <c r="K54" s="30">
        <f t="shared" si="10"/>
        <v>0</v>
      </c>
    </row>
    <row r="55" spans="1:11" ht="45" customHeight="1">
      <c r="A55" s="61" t="s">
        <v>42</v>
      </c>
      <c r="B55" s="33">
        <v>562900</v>
      </c>
      <c r="C55" s="27">
        <v>402004.24</v>
      </c>
      <c r="D55" s="27">
        <v>562900</v>
      </c>
      <c r="E55" s="27">
        <v>422100</v>
      </c>
      <c r="F55" s="27">
        <v>395047.3</v>
      </c>
      <c r="G55" s="27">
        <f t="shared" si="8"/>
        <v>-167852.7</v>
      </c>
      <c r="H55" s="27">
        <f t="shared" si="6"/>
        <v>-27052.70000000001</v>
      </c>
      <c r="I55" s="28">
        <f t="shared" si="5"/>
        <v>93.59092632077707</v>
      </c>
      <c r="J55" s="40">
        <f t="shared" si="9"/>
        <v>-6956.940000000002</v>
      </c>
      <c r="K55" s="30">
        <f t="shared" si="10"/>
        <v>0</v>
      </c>
    </row>
    <row r="56" spans="1:11" ht="0.75" customHeight="1" hidden="1">
      <c r="A56" s="61" t="s">
        <v>55</v>
      </c>
      <c r="B56" s="33">
        <v>0</v>
      </c>
      <c r="C56" s="27">
        <v>0</v>
      </c>
      <c r="D56" s="27">
        <v>0</v>
      </c>
      <c r="E56" s="27">
        <v>0</v>
      </c>
      <c r="F56" s="27">
        <v>0</v>
      </c>
      <c r="G56" s="27">
        <f t="shared" si="8"/>
        <v>0</v>
      </c>
      <c r="H56" s="27">
        <f t="shared" si="6"/>
        <v>0</v>
      </c>
      <c r="I56" s="28">
        <f t="shared" si="5"/>
        <v>0</v>
      </c>
      <c r="J56" s="40">
        <f t="shared" si="9"/>
        <v>0</v>
      </c>
      <c r="K56" s="30">
        <f t="shared" si="10"/>
        <v>0</v>
      </c>
    </row>
    <row r="57" spans="1:11" ht="69" customHeight="1">
      <c r="A57" s="61" t="s">
        <v>43</v>
      </c>
      <c r="B57" s="33">
        <v>0</v>
      </c>
      <c r="C57" s="27">
        <v>2848.37</v>
      </c>
      <c r="D57" s="27">
        <v>0</v>
      </c>
      <c r="E57" s="27">
        <v>0</v>
      </c>
      <c r="F57" s="27">
        <v>1491.64</v>
      </c>
      <c r="G57" s="27">
        <f t="shared" si="8"/>
        <v>1491.64</v>
      </c>
      <c r="H57" s="27">
        <f t="shared" si="6"/>
        <v>1491.64</v>
      </c>
      <c r="I57" s="28">
        <f t="shared" si="5"/>
        <v>0</v>
      </c>
      <c r="J57" s="40">
        <f t="shared" si="9"/>
        <v>-1356.7299999999998</v>
      </c>
      <c r="K57" s="30">
        <f t="shared" si="10"/>
        <v>0</v>
      </c>
    </row>
    <row r="58" spans="1:11" ht="48" customHeight="1">
      <c r="A58" s="61" t="s">
        <v>44</v>
      </c>
      <c r="B58" s="33">
        <v>0</v>
      </c>
      <c r="C58" s="27">
        <v>301.76</v>
      </c>
      <c r="D58" s="27">
        <v>0</v>
      </c>
      <c r="E58" s="27">
        <v>0</v>
      </c>
      <c r="F58" s="27">
        <v>0</v>
      </c>
      <c r="G58" s="27">
        <f t="shared" si="8"/>
        <v>0</v>
      </c>
      <c r="H58" s="27">
        <f t="shared" si="6"/>
        <v>0</v>
      </c>
      <c r="I58" s="28">
        <f t="shared" si="5"/>
        <v>0</v>
      </c>
      <c r="J58" s="40">
        <f t="shared" si="9"/>
        <v>-301.76</v>
      </c>
      <c r="K58" s="30">
        <f t="shared" si="10"/>
        <v>0</v>
      </c>
    </row>
    <row r="59" spans="1:11" ht="24" customHeight="1">
      <c r="A59" s="62" t="s">
        <v>21</v>
      </c>
      <c r="B59" s="35">
        <f>B60+B61+B62</f>
        <v>3500000</v>
      </c>
      <c r="C59" s="35">
        <f>C60+C61+C62</f>
        <v>1048171.95</v>
      </c>
      <c r="D59" s="35">
        <f>D60+D61+D62</f>
        <v>3500000</v>
      </c>
      <c r="E59" s="35">
        <f>E60+E61+E62</f>
        <v>2640686.76</v>
      </c>
      <c r="F59" s="35">
        <f>F60+F61+F62</f>
        <v>3592667.45</v>
      </c>
      <c r="G59" s="36">
        <f t="shared" si="8"/>
        <v>92667.45000000019</v>
      </c>
      <c r="H59" s="36">
        <f t="shared" si="6"/>
        <v>951980.6900000004</v>
      </c>
      <c r="I59" s="37">
        <f t="shared" si="5"/>
        <v>136.05049657612554</v>
      </c>
      <c r="J59" s="38">
        <f t="shared" si="9"/>
        <v>2544495.5</v>
      </c>
      <c r="K59" s="39">
        <f t="shared" si="10"/>
        <v>0</v>
      </c>
    </row>
    <row r="60" spans="1:11" ht="25.5" customHeight="1">
      <c r="A60" s="63" t="s">
        <v>58</v>
      </c>
      <c r="B60" s="26">
        <v>2100000</v>
      </c>
      <c r="C60" s="27">
        <v>417057.6</v>
      </c>
      <c r="D60" s="27">
        <v>2100000</v>
      </c>
      <c r="E60" s="27">
        <v>1550686.76</v>
      </c>
      <c r="F60" s="27">
        <v>2197100.05</v>
      </c>
      <c r="G60" s="27">
        <f t="shared" si="8"/>
        <v>97100.04999999981</v>
      </c>
      <c r="H60" s="27">
        <f t="shared" si="6"/>
        <v>646413.2899999998</v>
      </c>
      <c r="I60" s="28">
        <f t="shared" si="5"/>
        <v>141.68561354067407</v>
      </c>
      <c r="J60" s="40">
        <f t="shared" si="9"/>
        <v>1780042.4499999997</v>
      </c>
      <c r="K60" s="30">
        <f t="shared" si="10"/>
        <v>0</v>
      </c>
    </row>
    <row r="61" spans="1:11" ht="24.75" customHeight="1">
      <c r="A61" s="63" t="s">
        <v>57</v>
      </c>
      <c r="B61" s="26">
        <v>1000000</v>
      </c>
      <c r="C61" s="27">
        <v>208415.1</v>
      </c>
      <c r="D61" s="27">
        <v>1000000</v>
      </c>
      <c r="E61" s="27">
        <v>750000</v>
      </c>
      <c r="F61" s="27">
        <v>166955.24</v>
      </c>
      <c r="G61" s="27">
        <f t="shared" si="8"/>
        <v>-833044.76</v>
      </c>
      <c r="H61" s="27">
        <f t="shared" si="6"/>
        <v>-583044.76</v>
      </c>
      <c r="I61" s="28">
        <f t="shared" si="5"/>
        <v>22.260698666666663</v>
      </c>
      <c r="J61" s="40">
        <f t="shared" si="9"/>
        <v>-41459.860000000015</v>
      </c>
      <c r="K61" s="30">
        <f t="shared" si="10"/>
        <v>0</v>
      </c>
    </row>
    <row r="62" spans="1:11" ht="46.5" customHeight="1">
      <c r="A62" s="61" t="s">
        <v>56</v>
      </c>
      <c r="B62" s="26">
        <v>400000</v>
      </c>
      <c r="C62" s="27">
        <v>422699.25</v>
      </c>
      <c r="D62" s="27">
        <v>400000</v>
      </c>
      <c r="E62" s="27">
        <v>340000</v>
      </c>
      <c r="F62" s="27">
        <v>1228612.16</v>
      </c>
      <c r="G62" s="27">
        <f t="shared" si="8"/>
        <v>828612.1599999999</v>
      </c>
      <c r="H62" s="27">
        <f t="shared" si="6"/>
        <v>888612.1599999999</v>
      </c>
      <c r="I62" s="28">
        <f t="shared" si="5"/>
        <v>361.3565176470588</v>
      </c>
      <c r="J62" s="40">
        <f t="shared" si="9"/>
        <v>805912.9099999999</v>
      </c>
      <c r="K62" s="30">
        <f t="shared" si="10"/>
        <v>0</v>
      </c>
    </row>
    <row r="63" spans="1:11" ht="0.75" customHeight="1" hidden="1">
      <c r="A63" s="63" t="s">
        <v>59</v>
      </c>
      <c r="B63" s="26">
        <v>0</v>
      </c>
      <c r="C63" s="27">
        <v>0</v>
      </c>
      <c r="D63" s="27">
        <v>0</v>
      </c>
      <c r="E63" s="27">
        <v>0</v>
      </c>
      <c r="F63" s="27">
        <v>0</v>
      </c>
      <c r="G63" s="27">
        <f t="shared" si="8"/>
        <v>0</v>
      </c>
      <c r="H63" s="27">
        <f t="shared" si="6"/>
        <v>0</v>
      </c>
      <c r="I63" s="28">
        <f t="shared" si="5"/>
        <v>0</v>
      </c>
      <c r="J63" s="40">
        <f t="shared" si="9"/>
        <v>0</v>
      </c>
      <c r="K63" s="49">
        <f t="shared" si="10"/>
        <v>0</v>
      </c>
    </row>
    <row r="64" spans="1:11" ht="24.75" customHeight="1">
      <c r="A64" s="63" t="s">
        <v>62</v>
      </c>
      <c r="B64" s="26">
        <v>0</v>
      </c>
      <c r="C64" s="26">
        <v>0</v>
      </c>
      <c r="D64" s="26">
        <v>370000</v>
      </c>
      <c r="E64" s="26">
        <v>270000</v>
      </c>
      <c r="F64" s="26">
        <v>195800</v>
      </c>
      <c r="G64" s="27">
        <f t="shared" si="8"/>
        <v>195800</v>
      </c>
      <c r="H64" s="27">
        <f t="shared" si="6"/>
        <v>-74200</v>
      </c>
      <c r="I64" s="28">
        <f t="shared" si="5"/>
        <v>72.51851851851852</v>
      </c>
      <c r="J64" s="40">
        <f t="shared" si="9"/>
        <v>195800</v>
      </c>
      <c r="K64" s="42">
        <f t="shared" si="10"/>
        <v>370000</v>
      </c>
    </row>
    <row r="65" spans="1:11" ht="24" customHeight="1">
      <c r="A65" s="20" t="s">
        <v>5</v>
      </c>
      <c r="B65" s="35">
        <f>B53+B54+B55+B56+B57+B58+B59+B63+B64</f>
        <v>13991200</v>
      </c>
      <c r="C65" s="35">
        <f>C53+C54+C55+C56+C57+C58+C59+C63+C64</f>
        <v>10987706.829999998</v>
      </c>
      <c r="D65" s="35">
        <f>D53+D54+D55+D56+D57+D58+D59+D63+D64</f>
        <v>14361200</v>
      </c>
      <c r="E65" s="35">
        <f>E53+E54+E55+E56+E57+E58+E59+E63+E64</f>
        <v>10779011.76</v>
      </c>
      <c r="F65" s="35">
        <f>F53+F54+F55+F56+F57+F58+F59+F63+F64</f>
        <v>8456857.29</v>
      </c>
      <c r="G65" s="36">
        <f t="shared" si="8"/>
        <v>-5534342.710000001</v>
      </c>
      <c r="H65" s="36">
        <f t="shared" si="6"/>
        <v>-2322154.4700000007</v>
      </c>
      <c r="I65" s="37">
        <f t="shared" si="5"/>
        <v>78.45670343716185</v>
      </c>
      <c r="J65" s="38">
        <f t="shared" si="9"/>
        <v>-2530849.539999999</v>
      </c>
      <c r="K65" s="43">
        <f t="shared" si="10"/>
        <v>370000</v>
      </c>
    </row>
    <row r="66" spans="1:11" ht="24" customHeight="1" thickBot="1">
      <c r="A66" s="23" t="s">
        <v>2</v>
      </c>
      <c r="B66" s="44">
        <f>B51+B65</f>
        <v>460704800</v>
      </c>
      <c r="C66" s="45">
        <f>C51+C65</f>
        <v>523866490.61999995</v>
      </c>
      <c r="D66" s="45">
        <f>D51+D65</f>
        <v>510442897</v>
      </c>
      <c r="E66" s="45">
        <f>E51+E65</f>
        <v>391083623.76</v>
      </c>
      <c r="F66" s="45">
        <f>F51+F65</f>
        <v>391502508.71</v>
      </c>
      <c r="G66" s="45">
        <f t="shared" si="8"/>
        <v>-69202291.29000002</v>
      </c>
      <c r="H66" s="45">
        <f t="shared" si="6"/>
        <v>418884.9499999881</v>
      </c>
      <c r="I66" s="46">
        <f t="shared" si="5"/>
        <v>100.10710879324802</v>
      </c>
      <c r="J66" s="47">
        <f t="shared" si="9"/>
        <v>-132363981.90999997</v>
      </c>
      <c r="K66" s="48">
        <f t="shared" si="10"/>
        <v>49738097</v>
      </c>
    </row>
    <row r="67" spans="1:13" ht="42" customHeight="1">
      <c r="A67" s="6"/>
      <c r="B67" s="6"/>
      <c r="C67" s="6"/>
      <c r="D67" s="6"/>
      <c r="E67" s="6"/>
      <c r="F67" s="6"/>
      <c r="G67" s="6"/>
      <c r="H67" s="7"/>
      <c r="I67" s="7"/>
      <c r="J67" s="7"/>
      <c r="K67" s="6"/>
      <c r="L67" s="6"/>
      <c r="M67" s="6"/>
    </row>
    <row r="68" spans="1:13" ht="24" customHeight="1">
      <c r="A68" s="77" t="s">
        <v>3</v>
      </c>
      <c r="B68" s="77"/>
      <c r="C68" s="77"/>
      <c r="D68" s="77"/>
      <c r="E68" s="77"/>
      <c r="F68" s="77"/>
      <c r="G68" s="77"/>
      <c r="H68" s="80" t="s">
        <v>6</v>
      </c>
      <c r="I68" s="80"/>
      <c r="J68" s="80"/>
      <c r="K68" s="80"/>
      <c r="L68" s="6"/>
      <c r="M68" s="6"/>
    </row>
    <row r="69" ht="16.5" customHeight="1"/>
    <row r="70" ht="22.5" customHeight="1"/>
    <row r="71" ht="16.5" customHeight="1"/>
    <row r="72" ht="27" customHeight="1" hidden="1"/>
    <row r="79" spans="15:16" ht="12.75">
      <c r="O79" s="4"/>
      <c r="P79" s="4"/>
    </row>
  </sheetData>
  <sheetProtection/>
  <mergeCells count="5">
    <mergeCell ref="H68:K68"/>
    <mergeCell ref="A4:A7"/>
    <mergeCell ref="H4:I6"/>
    <mergeCell ref="A1:J1"/>
    <mergeCell ref="A2:J2"/>
  </mergeCells>
  <printOptions/>
  <pageMargins left="0.5511811023622047" right="0.15748031496062992" top="0.07874015748031496" bottom="0.03937007874015748" header="0.31496062992125984" footer="0.31496062992125984"/>
  <pageSetup fitToHeight="2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Server-new</cp:lastModifiedBy>
  <cp:lastPrinted>2020-10-13T09:16:24Z</cp:lastPrinted>
  <dcterms:created xsi:type="dcterms:W3CDTF">2001-12-13T10:05:27Z</dcterms:created>
  <dcterms:modified xsi:type="dcterms:W3CDTF">2020-10-13T09:16:31Z</dcterms:modified>
  <cp:category/>
  <cp:version/>
  <cp:contentType/>
  <cp:contentStatus/>
</cp:coreProperties>
</file>