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30" sheetId="49" r:id="rId1"/>
  </sheets>
  <calcPr calcId="125725" refMode="R1C1"/>
</workbook>
</file>

<file path=xl/calcChain.xml><?xml version="1.0" encoding="utf-8"?>
<calcChain xmlns="http://schemas.openxmlformats.org/spreadsheetml/2006/main">
  <c r="D116" i="49"/>
  <c r="E116" s="1"/>
  <c r="D114"/>
  <c r="D39"/>
  <c r="D44"/>
  <c r="G107"/>
  <c r="G101"/>
  <c r="G82"/>
  <c r="G57"/>
  <c r="G30"/>
  <c r="G16"/>
  <c r="E120"/>
  <c r="K120" s="1"/>
  <c r="K118"/>
  <c r="J68"/>
  <c r="D68"/>
  <c r="J82"/>
  <c r="J106"/>
  <c r="J120"/>
  <c r="K112"/>
  <c r="J112"/>
  <c r="J108"/>
  <c r="G119"/>
  <c r="J119" s="1"/>
  <c r="G120"/>
  <c r="G118"/>
  <c r="G116"/>
  <c r="G114"/>
  <c r="G111"/>
  <c r="G112"/>
  <c r="G110"/>
  <c r="G108"/>
  <c r="G106"/>
  <c r="K88"/>
  <c r="K89"/>
  <c r="K90"/>
  <c r="K91"/>
  <c r="K92"/>
  <c r="K93"/>
  <c r="K94"/>
  <c r="K95"/>
  <c r="J88"/>
  <c r="J89"/>
  <c r="J90"/>
  <c r="J91"/>
  <c r="J92"/>
  <c r="J93"/>
  <c r="J94"/>
  <c r="J95"/>
  <c r="J86"/>
  <c r="K86"/>
  <c r="K87"/>
  <c r="J87"/>
  <c r="J116" l="1"/>
  <c r="K116" s="1"/>
  <c r="H101"/>
  <c r="G102"/>
  <c r="H100"/>
  <c r="H99"/>
  <c r="H98"/>
  <c r="H96"/>
  <c r="H97"/>
  <c r="H102"/>
  <c r="D102"/>
  <c r="E102" s="1"/>
  <c r="I31"/>
  <c r="J20"/>
  <c r="K20" s="1"/>
  <c r="J21"/>
  <c r="K21" s="1"/>
  <c r="J22"/>
  <c r="K22" s="1"/>
  <c r="J23"/>
  <c r="K23" s="1"/>
  <c r="J24"/>
  <c r="K24" s="1"/>
  <c r="J25"/>
  <c r="K25" s="1"/>
  <c r="J26"/>
  <c r="K26" s="1"/>
  <c r="J27"/>
  <c r="K27" s="1"/>
  <c r="J28"/>
  <c r="K28" s="1"/>
  <c r="J29"/>
  <c r="K29" s="1"/>
  <c r="J30"/>
  <c r="K30" s="1"/>
  <c r="J19"/>
  <c r="K19" s="1"/>
  <c r="H20"/>
  <c r="H21"/>
  <c r="H22"/>
  <c r="H23"/>
  <c r="H24"/>
  <c r="H25"/>
  <c r="H26"/>
  <c r="H27"/>
  <c r="H28"/>
  <c r="H29"/>
  <c r="H30"/>
  <c r="H19"/>
  <c r="F31"/>
  <c r="G31"/>
  <c r="D31"/>
  <c r="E20"/>
  <c r="E21"/>
  <c r="E22"/>
  <c r="E23"/>
  <c r="E24"/>
  <c r="E25"/>
  <c r="E26"/>
  <c r="E27"/>
  <c r="E28"/>
  <c r="E29"/>
  <c r="E30"/>
  <c r="E19"/>
  <c r="J16"/>
  <c r="I16"/>
  <c r="J118"/>
  <c r="H118"/>
  <c r="E118"/>
  <c r="H119"/>
  <c r="E119"/>
  <c r="J110"/>
  <c r="J111"/>
  <c r="H94"/>
  <c r="E94"/>
  <c r="H93"/>
  <c r="E93"/>
  <c r="H92"/>
  <c r="E92"/>
  <c r="H91"/>
  <c r="E91"/>
  <c r="H95"/>
  <c r="E95"/>
  <c r="H88"/>
  <c r="E88"/>
  <c r="H87"/>
  <c r="E87"/>
  <c r="H86"/>
  <c r="E86"/>
  <c r="H90"/>
  <c r="E90"/>
  <c r="H89"/>
  <c r="E89"/>
  <c r="J73"/>
  <c r="I73"/>
  <c r="H73"/>
  <c r="E73"/>
  <c r="J71"/>
  <c r="I71"/>
  <c r="H71"/>
  <c r="E71"/>
  <c r="C39"/>
  <c r="E31" l="1"/>
  <c r="H31"/>
  <c r="J31"/>
  <c r="K31"/>
  <c r="K119"/>
  <c r="K73"/>
  <c r="K71"/>
  <c r="J114" l="1"/>
  <c r="J107"/>
  <c r="G68"/>
  <c r="G67"/>
  <c r="G66"/>
  <c r="D67"/>
  <c r="D66"/>
  <c r="F142"/>
  <c r="F140"/>
  <c r="F136"/>
  <c r="F132"/>
  <c r="F131"/>
  <c r="F130"/>
  <c r="H120"/>
  <c r="H116"/>
  <c r="H114"/>
  <c r="E114"/>
  <c r="H112"/>
  <c r="E112"/>
  <c r="H111"/>
  <c r="E111"/>
  <c r="H110"/>
  <c r="E110"/>
  <c r="H108"/>
  <c r="E108"/>
  <c r="K108" s="1"/>
  <c r="H107"/>
  <c r="E107"/>
  <c r="H106"/>
  <c r="E106"/>
  <c r="E82"/>
  <c r="J72"/>
  <c r="I72"/>
  <c r="H72"/>
  <c r="E72"/>
  <c r="I68"/>
  <c r="I67"/>
  <c r="I66"/>
  <c r="J63"/>
  <c r="I63"/>
  <c r="H63"/>
  <c r="E63"/>
  <c r="J62"/>
  <c r="I62"/>
  <c r="H62"/>
  <c r="E62"/>
  <c r="J61"/>
  <c r="I61"/>
  <c r="H61"/>
  <c r="E61"/>
  <c r="J58"/>
  <c r="H58"/>
  <c r="I58"/>
  <c r="K58" s="1"/>
  <c r="J57"/>
  <c r="H57"/>
  <c r="I57"/>
  <c r="J56"/>
  <c r="H56"/>
  <c r="I56"/>
  <c r="K56" s="1"/>
  <c r="E43"/>
  <c r="E42"/>
  <c r="E41"/>
  <c r="H16"/>
  <c r="E16"/>
  <c r="J67" l="1"/>
  <c r="G115"/>
  <c r="J115" s="1"/>
  <c r="E115"/>
  <c r="K106"/>
  <c r="K111"/>
  <c r="J66"/>
  <c r="K66" s="1"/>
  <c r="K68"/>
  <c r="K67"/>
  <c r="E68"/>
  <c r="E67"/>
  <c r="E66"/>
  <c r="E44"/>
  <c r="E39" s="1"/>
  <c r="K57"/>
  <c r="K61"/>
  <c r="K62"/>
  <c r="K63"/>
  <c r="H68"/>
  <c r="K72"/>
  <c r="H66"/>
  <c r="H67"/>
  <c r="K107"/>
  <c r="K110"/>
  <c r="K114"/>
  <c r="H115"/>
  <c r="K16"/>
  <c r="H82"/>
  <c r="K82" s="1"/>
  <c r="E56"/>
  <c r="E57"/>
  <c r="E58"/>
  <c r="K115" l="1"/>
</calcChain>
</file>

<file path=xl/sharedStrings.xml><?xml version="1.0" encoding="utf-8"?>
<sst xmlns="http://schemas.openxmlformats.org/spreadsheetml/2006/main" count="271" uniqueCount="175">
  <si>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</si>
  <si>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</si>
  <si>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</si>
  <si>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</si>
  <si>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</si>
  <si>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</si>
  <si>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</si>
  <si>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</si>
  <si>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</si>
  <si>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</si>
  <si>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</si>
  <si>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</si>
  <si>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</si>
  <si>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</si>
  <si>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</si>
  <si>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</si>
  <si>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</si>
  <si>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</si>
  <si>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</si>
  <si>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</si>
  <si>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</si>
  <si>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</si>
  <si>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</si>
  <si>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</si>
  <si>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</si>
  <si>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</si>
  <si>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</si>
  <si>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</si>
  <si>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</si>
  <si>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</si>
  <si>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</si>
  <si>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</si>
  <si>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</si>
  <si>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</si>
  <si>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</si>
  <si>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</si>
  <si>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</si>
  <si>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</si>
  <si>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</si>
  <si>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</si>
  <si>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</si>
  <si>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</si>
  <si>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</si>
  <si>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</si>
  <si>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</si>
  <si>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</si>
  <si>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</si>
  <si>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</si>
  <si>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</si>
  <si>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</si>
  <si>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</si>
  <si>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</si>
  <si>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</si>
  <si>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</si>
  <si>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</si>
  <si>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</si>
  <si>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</si>
  <si>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</si>
  <si>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</si>
  <si>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</si>
  <si>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</si>
  <si>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</si>
  <si>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</si>
  <si>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</si>
  <si>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</si>
  <si>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</si>
  <si>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</si>
  <si>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</si>
  <si>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</si>
  <si>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</si>
  <si>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</si>
  <si>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</si>
  <si>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</si>
  <si>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</si>
  <si>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</si>
  <si>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</si>
  <si>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</si>
  <si>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</si>
  <si>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</si>
  <si>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</si>
  <si>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</si>
  <si>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</si>
  <si>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</si>
  <si>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</si>
  <si>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</si>
  <si>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</si>
  <si>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</si>
  <si>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</si>
  <si>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</si>
  <si>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</si>
  <si>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</si>
  <si>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</si>
  <si>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</si>
  <si>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</si>
  <si>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</si>
  <si>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</si>
  <si>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</si>
  <si>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</si>
  <si>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</si>
  <si>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</si>
  <si>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</si>
  <si>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</si>
  <si>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</si>
  <si>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</si>
  <si>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</si>
  <si>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</si>
  <si>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</si>
  <si>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</si>
  <si>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</si>
  <si>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</si>
  <si>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Показники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</si>
  <si>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</si>
  <si>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</si>
  <si>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</si>
  <si>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</si>
  <si>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</si>
  <si>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</si>
  <si>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</si>
  <si>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продукту</t>
  </si>
  <si>
    <t>Відхилення показників поточного року до показників попереднгього року поясюється проведенням ремонтів  відповідно  до  замовлень, розрахунків</t>
  </si>
  <si>
    <t>Забезпечення розвитку інфраструктури території</t>
  </si>
  <si>
    <t>середні витрати на будівництво одного об’єкта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</si>
  <si>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</si>
  <si>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</si>
  <si>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</si>
  <si>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0443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</si>
  <si>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</si>
  <si>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</si>
  <si>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</si>
  <si>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</si>
  <si>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 xml:space="preserve">Реконструкція КНС біля р. Остер по вул. Набережна в м. Ніжин, Чернігівської обл. в т.ч. ПВР </t>
  </si>
  <si>
    <t>Реконструкція центральної КНС по вул. Синяківська в м. Ніжин, Чернігівської обл.з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</si>
  <si>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</si>
  <si>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</si>
  <si>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 xml:space="preserve">Будівництво системи відеоспостереження для розпізнавання обличчя на площі ім І Франка в м.Ніжин, Чернігівської обл. в т.ч.ПВР </t>
  </si>
  <si>
    <t>Будівництво ЛЕП  по вул.Арвата, Афганців, П.Морозова</t>
  </si>
  <si>
    <t>обсяг видатків на будівництво</t>
  </si>
  <si>
    <t>обсяг видатків на капітальний ремонт</t>
  </si>
  <si>
    <t>кількість об’єктів, які планується будувати</t>
  </si>
  <si>
    <t>кількість об’єктів, які планується капітальний ремонт</t>
  </si>
  <si>
    <t>середні витрати на капітальний ремонт  одного об’єкта</t>
  </si>
  <si>
    <t>№ з/п</t>
  </si>
  <si>
    <t>Затверджено паспортом бюджетної програми на звітний період</t>
  </si>
  <si>
    <t>Виконано за звітний період (касові видатки/надані кредити)</t>
  </si>
  <si>
    <t>затрат</t>
  </si>
  <si>
    <t>ефективності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</si>
  <si>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0"/>
        <rFont val="Times New Roman"/>
        <family val="1"/>
        <charset val="204"/>
      </rPr>
      <t>не надані акти виконаних робіт</t>
    </r>
  </si>
  <si>
    <t>рівень виконання завдання - забезпечення  будівництва  об’єктів</t>
  </si>
  <si>
    <t>рівень виконання завдання - забезпечення  реконструкції об’єктів</t>
  </si>
  <si>
    <t>рівень виконання завдання - забезпечення  проведення капітального ремонту об’єктів транспортної інфраструктури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</si>
  <si>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0"/>
        <rFont val="Times New Roman"/>
        <family val="1"/>
        <charset val="204"/>
      </rPr>
      <t xml:space="preserve"> не надані акти виконаних робіт(залишок планових призначень)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</si>
  <si>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 xml:space="preserve">не надані акти виконаних робіт </t>
    </r>
  </si>
  <si>
    <t>Завдання  виконані.  Відхилення  за  рахунок залишків бюджетних коштів.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</si>
  <si>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надані акти виконаних робіт(залишок планових призначень)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</si>
  <si>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</si>
  <si>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</si>
  <si>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Забезпечення розвитку інфраструктури території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</si>
  <si>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Підвищення експлуатаційних властивостей об'єктів соціальної та виробничої інфраструктури  комунальної власності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</si>
  <si>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</si>
  <si>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Будівництво ФОК з басейнами (типової будівлі басейну "Н2О-Classic") по вул.Незалежності, м.Ніжин,Чернігівської обл., в т.ч. ПВР</t>
  </si>
  <si>
    <t>Будівництво міського кладовища на території Кунашівської сільської ради в т.ч. ПВР</t>
  </si>
  <si>
    <t>Будівництво системи відеоспостереження для розпізнавання обличчя на площі ім. І. Франка в м. Ніжин, в т.ч.ПВР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</si>
  <si>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 в т.ч. ПКД (оцінка впливу на довкілля)</t>
  </si>
  <si>
    <t>Будівництво дегідраційного блоку на діючих очисних спорудах в с.Ніжинське Ніжинського району, Чернігівської області, в т. ч. ПКД (оцінка впливу на довкілля)</t>
  </si>
  <si>
    <t>Будівництво локальної мережі відеоспостереження по м.Ніжин, Чернігівської обл., в т.ч. ПКД</t>
  </si>
  <si>
    <t>Реконструкція скверу Б.Хмельницького, в т.ч. ПВР</t>
  </si>
  <si>
    <t>Будівництво ЛЕП по вул.Арвата, Афганців, П.Морозова із встановленням КТП в м.Ніжин Чернігівської обл., в т.ч. ПВР</t>
  </si>
  <si>
    <t xml:space="preserve">Капітальний ремонт нежитлового приміщення по вул. Покровська,8/66 в т.ч. ПВР </t>
  </si>
  <si>
    <t>Капітальний ремонт огорожі скверу ім.Гоголя,  в т.ПКД</t>
  </si>
  <si>
    <t>Реконструкція системи оповіщення при пожежі, телефонізації та СКС в приміщенні по вул. Покровська, 8/66</t>
  </si>
  <si>
    <t xml:space="preserve">Реконструкція вул.Шевченка з пл.ім. І. Франка, в т.ч. ПВР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</si>
  <si>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</si>
  <si>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території</t>
    </r>
  </si>
  <si>
    <t>Оцінка ефективності бюджетної програми за 2020 рік</t>
  </si>
  <si>
    <t>Будівництво  інших об`єктів комунальної власності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</si>
</sst>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"/>
    <numFmt numFmtId="167" formatCode="0.000"/>
    <numFmt numFmtId="168" formatCode="#,##0.000"/>
    <numFmt numFmtId="170" formatCode="#,##0.00_ ;\-#,##0.00\ "/>
  </numFmts>
  <fonts count="1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120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4" fontId="7" fillId="0" borderId="5" xfId="0" applyNumberFormat="1" applyFont="1" applyFill="1" applyBorder="1" applyAlignment="1">
      <alignment vertical="center" wrapText="1"/>
    </xf>
    <xf numFmtId="43" fontId="7" fillId="0" borderId="5" xfId="2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vertical="top" wrapText="1"/>
    </xf>
    <xf numFmtId="49" fontId="7" fillId="4" borderId="5" xfId="0" applyNumberFormat="1" applyFont="1" applyFill="1" applyBorder="1" applyAlignment="1">
      <alignment vertical="top" wrapText="1"/>
    </xf>
    <xf numFmtId="43" fontId="7" fillId="0" borderId="5" xfId="2" applyFont="1" applyBorder="1" applyAlignment="1">
      <alignment horizontal="righ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165" fontId="7" fillId="0" borderId="5" xfId="2" applyNumberFormat="1" applyFont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vertical="center" wrapText="1"/>
    </xf>
    <xf numFmtId="167" fontId="7" fillId="0" borderId="6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165" fontId="7" fillId="0" borderId="6" xfId="2" applyNumberFormat="1" applyFont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5" fontId="7" fillId="0" borderId="5" xfId="2" applyNumberFormat="1" applyFont="1" applyBorder="1" applyAlignment="1">
      <alignment horizontal="right" vertical="center" wrapText="1"/>
    </xf>
    <xf numFmtId="165" fontId="7" fillId="0" borderId="5" xfId="0" applyNumberFormat="1" applyFont="1" applyBorder="1" applyAlignment="1">
      <alignment horizontal="right" vertical="center" wrapText="1"/>
    </xf>
    <xf numFmtId="165" fontId="11" fillId="0" borderId="5" xfId="0" applyNumberFormat="1" applyFont="1" applyBorder="1" applyAlignment="1">
      <alignment horizontal="right" vertical="center" wrapText="1"/>
    </xf>
    <xf numFmtId="1" fontId="4" fillId="0" borderId="5" xfId="0" applyNumberFormat="1" applyFont="1" applyBorder="1" applyAlignment="1">
      <alignment horizontal="right" vertical="center" wrapText="1"/>
    </xf>
    <xf numFmtId="2" fontId="7" fillId="0" borderId="5" xfId="0" applyNumberFormat="1" applyFont="1" applyBorder="1" applyAlignment="1">
      <alignment horizontal="right" vertical="center" wrapText="1"/>
    </xf>
    <xf numFmtId="164" fontId="7" fillId="0" borderId="5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18" fillId="5" borderId="8" xfId="3" applyNumberFormat="1" applyFont="1" applyFill="1" applyBorder="1" applyAlignment="1">
      <alignment vertical="top" wrapText="1"/>
    </xf>
    <xf numFmtId="166" fontId="18" fillId="5" borderId="5" xfId="3" applyNumberFormat="1" applyFont="1" applyFill="1" applyBorder="1" applyAlignment="1">
      <alignment vertical="top" wrapText="1"/>
    </xf>
    <xf numFmtId="4" fontId="18" fillId="0" borderId="5" xfId="0" applyNumberFormat="1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166" fontId="17" fillId="0" borderId="5" xfId="3" applyNumberFormat="1" applyFont="1" applyFill="1" applyBorder="1" applyAlignment="1">
      <alignment vertical="top" wrapText="1"/>
    </xf>
    <xf numFmtId="166" fontId="18" fillId="0" borderId="8" xfId="3" applyNumberFormat="1" applyFont="1" applyFill="1" applyBorder="1" applyAlignment="1">
      <alignment vertical="top" wrapText="1"/>
    </xf>
    <xf numFmtId="0" fontId="7" fillId="0" borderId="8" xfId="0" applyFont="1" applyFill="1" applyBorder="1" applyAlignment="1">
      <alignment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3" fontId="11" fillId="0" borderId="5" xfId="2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165" fontId="7" fillId="6" borderId="5" xfId="2" applyNumberFormat="1" applyFont="1" applyFill="1" applyBorder="1" applyAlignment="1">
      <alignment horizontal="right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horizontal="right" vertical="center" wrapText="1"/>
    </xf>
    <xf numFmtId="43" fontId="7" fillId="5" borderId="5" xfId="2" applyFont="1" applyFill="1" applyBorder="1" applyAlignment="1">
      <alignment horizontal="right" vertical="center" wrapText="1"/>
    </xf>
    <xf numFmtId="43" fontId="7" fillId="5" borderId="5" xfId="2" applyFont="1" applyFill="1" applyBorder="1" applyAlignment="1">
      <alignment horizontal="center" vertical="center" wrapText="1"/>
    </xf>
    <xf numFmtId="168" fontId="7" fillId="0" borderId="5" xfId="0" applyNumberFormat="1" applyFont="1" applyBorder="1" applyAlignment="1">
      <alignment horizontal="right" vertical="center" wrapText="1"/>
    </xf>
    <xf numFmtId="167" fontId="7" fillId="0" borderId="5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70" fontId="7" fillId="5" borderId="5" xfId="2" applyNumberFormat="1" applyFont="1" applyFill="1" applyBorder="1" applyAlignment="1">
      <alignment horizontal="right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3"/>
  <sheetViews>
    <sheetView tabSelected="1" topLeftCell="A134" workbookViewId="0">
      <selection activeCell="D109" sqref="D109"/>
    </sheetView>
  </sheetViews>
  <sheetFormatPr defaultColWidth="34" defaultRowHeight="12.75"/>
  <cols>
    <col min="1" max="1" width="5.5703125" style="2" customWidth="1"/>
    <col min="2" max="2" width="34" style="9"/>
    <col min="3" max="3" width="10" style="2" customWidth="1"/>
    <col min="4" max="4" width="13.42578125" style="2" customWidth="1"/>
    <col min="5" max="5" width="13.28515625" style="2" customWidth="1"/>
    <col min="6" max="6" width="11.7109375" style="2" customWidth="1"/>
    <col min="7" max="7" width="14.42578125" style="2" customWidth="1"/>
    <col min="8" max="8" width="13.7109375" style="2" customWidth="1"/>
    <col min="9" max="9" width="8.140625" style="2" customWidth="1"/>
    <col min="10" max="11" width="11.5703125" style="2" customWidth="1"/>
    <col min="12" max="16384" width="34" style="2"/>
  </cols>
  <sheetData>
    <row r="1" spans="1:11">
      <c r="H1" s="84" t="s">
        <v>53</v>
      </c>
      <c r="I1" s="84"/>
      <c r="J1" s="84"/>
      <c r="K1" s="84"/>
    </row>
    <row r="2" spans="1:11" ht="29.45" customHeight="1">
      <c r="H2" s="84" t="s">
        <v>54</v>
      </c>
      <c r="I2" s="84"/>
      <c r="J2" s="84"/>
      <c r="K2" s="84"/>
    </row>
    <row r="3" spans="1:11" ht="18.75">
      <c r="A3" s="85" t="s">
        <v>173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34.9" customHeight="1">
      <c r="A4" s="42" t="s">
        <v>55</v>
      </c>
      <c r="B4" s="43">
        <v>1200000</v>
      </c>
      <c r="C4" s="42"/>
      <c r="D4" s="83" t="s">
        <v>114</v>
      </c>
      <c r="E4" s="83"/>
      <c r="F4" s="83"/>
      <c r="G4" s="83"/>
      <c r="H4" s="83"/>
      <c r="I4" s="83"/>
      <c r="J4" s="83"/>
      <c r="K4" s="83"/>
    </row>
    <row r="5" spans="1:11" ht="18" customHeight="1">
      <c r="A5" s="1"/>
      <c r="B5" s="10" t="s">
        <v>56</v>
      </c>
      <c r="C5" s="1"/>
      <c r="D5" s="86" t="s">
        <v>57</v>
      </c>
      <c r="E5" s="86"/>
      <c r="F5" s="86"/>
      <c r="G5" s="86"/>
      <c r="H5" s="86"/>
      <c r="I5" s="86"/>
      <c r="J5" s="86"/>
      <c r="K5" s="86"/>
    </row>
    <row r="6" spans="1:11" ht="35.450000000000003" customHeight="1">
      <c r="A6" s="42" t="s">
        <v>58</v>
      </c>
      <c r="B6" s="43">
        <v>1210000</v>
      </c>
      <c r="C6" s="42"/>
      <c r="D6" s="83" t="s">
        <v>114</v>
      </c>
      <c r="E6" s="83"/>
      <c r="F6" s="83"/>
      <c r="G6" s="83"/>
      <c r="H6" s="83"/>
      <c r="I6" s="83"/>
      <c r="J6" s="83"/>
      <c r="K6" s="83"/>
    </row>
    <row r="7" spans="1:11" ht="18" customHeight="1">
      <c r="B7" s="10" t="s">
        <v>56</v>
      </c>
      <c r="D7" s="86" t="s">
        <v>59</v>
      </c>
      <c r="E7" s="86"/>
      <c r="F7" s="86"/>
      <c r="G7" s="86"/>
      <c r="H7" s="86"/>
      <c r="I7" s="86"/>
      <c r="J7" s="86"/>
      <c r="K7" s="86"/>
    </row>
    <row r="8" spans="1:11" s="42" customFormat="1" ht="29.25" customHeight="1">
      <c r="A8" s="42" t="s">
        <v>60</v>
      </c>
      <c r="B8" s="43">
        <v>1217330</v>
      </c>
      <c r="C8" s="17" t="s">
        <v>125</v>
      </c>
      <c r="D8" s="85" t="s">
        <v>174</v>
      </c>
      <c r="E8" s="85"/>
      <c r="F8" s="85"/>
      <c r="G8" s="85"/>
      <c r="H8" s="85"/>
      <c r="I8" s="85"/>
      <c r="J8" s="85"/>
      <c r="K8" s="85"/>
    </row>
    <row r="9" spans="1:11" s="1" customFormat="1" ht="18.75">
      <c r="A9" s="42"/>
      <c r="B9" s="10" t="s">
        <v>56</v>
      </c>
      <c r="C9" s="3" t="s">
        <v>61</v>
      </c>
    </row>
    <row r="10" spans="1:11" s="1" customFormat="1" ht="25.35" customHeight="1">
      <c r="A10" s="42" t="s">
        <v>62</v>
      </c>
      <c r="B10" s="43" t="s">
        <v>63</v>
      </c>
      <c r="C10" s="90" t="s">
        <v>120</v>
      </c>
      <c r="D10" s="90"/>
      <c r="E10" s="90"/>
      <c r="F10" s="90"/>
      <c r="G10" s="90"/>
      <c r="H10" s="90"/>
      <c r="I10" s="90"/>
      <c r="J10" s="90"/>
      <c r="K10" s="90"/>
    </row>
    <row r="11" spans="1:11" s="1" customFormat="1" ht="16.899999999999999" customHeight="1">
      <c r="A11" s="42" t="s">
        <v>64</v>
      </c>
      <c r="B11" s="91" t="s">
        <v>65</v>
      </c>
      <c r="C11" s="91"/>
      <c r="D11" s="91"/>
      <c r="E11" s="91"/>
      <c r="F11" s="91"/>
      <c r="G11" s="91"/>
      <c r="H11" s="91"/>
      <c r="I11" s="91"/>
      <c r="J11" s="91"/>
      <c r="K11" s="91"/>
    </row>
    <row r="12" spans="1:11" ht="18" customHeight="1">
      <c r="A12" s="92" t="s">
        <v>66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</row>
    <row r="13" spans="1:11" ht="16.899999999999999" customHeight="1">
      <c r="A13" s="87" t="s">
        <v>0</v>
      </c>
      <c r="B13" s="88" t="s">
        <v>1</v>
      </c>
      <c r="C13" s="89" t="s">
        <v>2</v>
      </c>
      <c r="D13" s="89"/>
      <c r="E13" s="89"/>
      <c r="F13" s="89" t="s">
        <v>3</v>
      </c>
      <c r="G13" s="89"/>
      <c r="H13" s="89"/>
      <c r="I13" s="89" t="s">
        <v>4</v>
      </c>
      <c r="J13" s="89"/>
      <c r="K13" s="89"/>
    </row>
    <row r="14" spans="1:11" ht="22.5">
      <c r="A14" s="87"/>
      <c r="B14" s="88"/>
      <c r="C14" s="4" t="s">
        <v>67</v>
      </c>
      <c r="D14" s="4" t="s">
        <v>68</v>
      </c>
      <c r="E14" s="4" t="s">
        <v>69</v>
      </c>
      <c r="F14" s="4" t="s">
        <v>67</v>
      </c>
      <c r="G14" s="4" t="s">
        <v>68</v>
      </c>
      <c r="H14" s="4" t="s">
        <v>69</v>
      </c>
      <c r="I14" s="4" t="s">
        <v>67</v>
      </c>
      <c r="J14" s="4" t="s">
        <v>68</v>
      </c>
      <c r="K14" s="4" t="s">
        <v>69</v>
      </c>
    </row>
    <row r="15" spans="1:11" s="5" customFormat="1" ht="11.25">
      <c r="A15" s="4"/>
      <c r="B15" s="11"/>
      <c r="C15" s="4" t="s">
        <v>70</v>
      </c>
      <c r="D15" s="4" t="s">
        <v>71</v>
      </c>
      <c r="E15" s="4" t="s">
        <v>72</v>
      </c>
      <c r="F15" s="4" t="s">
        <v>73</v>
      </c>
      <c r="G15" s="4" t="s">
        <v>74</v>
      </c>
      <c r="H15" s="4" t="s">
        <v>75</v>
      </c>
      <c r="I15" s="4" t="s">
        <v>76</v>
      </c>
      <c r="J15" s="4" t="s">
        <v>77</v>
      </c>
      <c r="K15" s="4" t="s">
        <v>78</v>
      </c>
    </row>
    <row r="16" spans="1:11" s="3" customFormat="1" ht="15">
      <c r="A16" s="36" t="s">
        <v>5</v>
      </c>
      <c r="B16" s="33" t="s">
        <v>106</v>
      </c>
      <c r="C16" s="44"/>
      <c r="D16" s="45">
        <v>11651.072</v>
      </c>
      <c r="E16" s="45">
        <f>C16+D16</f>
        <v>11651.072</v>
      </c>
      <c r="F16" s="45"/>
      <c r="G16" s="45">
        <f>10335.168+1.11204</f>
        <v>10336.28004</v>
      </c>
      <c r="H16" s="45">
        <f>F16+G16</f>
        <v>10336.28004</v>
      </c>
      <c r="I16" s="45">
        <f>F16-C16</f>
        <v>0</v>
      </c>
      <c r="J16" s="45">
        <f>G16-D16</f>
        <v>-1314.7919600000005</v>
      </c>
      <c r="K16" s="45">
        <f>I16+J16</f>
        <v>-1314.7919600000005</v>
      </c>
    </row>
    <row r="17" spans="1:11" ht="33" customHeight="1">
      <c r="A17" s="94" t="s">
        <v>153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.75" customHeight="1">
      <c r="A18" s="35"/>
      <c r="B18" s="61" t="s">
        <v>6</v>
      </c>
      <c r="C18" s="60"/>
      <c r="D18" s="60"/>
      <c r="E18" s="35"/>
      <c r="F18" s="35"/>
      <c r="G18" s="35"/>
      <c r="H18" s="35"/>
      <c r="I18" s="35"/>
      <c r="J18" s="35"/>
      <c r="K18" s="35"/>
    </row>
    <row r="19" spans="1:11" ht="53.25" customHeight="1">
      <c r="A19" s="62">
        <v>1</v>
      </c>
      <c r="B19" s="63" t="s">
        <v>159</v>
      </c>
      <c r="C19" s="64"/>
      <c r="D19" s="65">
        <v>690</v>
      </c>
      <c r="E19" s="74">
        <f>D19</f>
        <v>690</v>
      </c>
      <c r="F19" s="65"/>
      <c r="G19" s="66"/>
      <c r="H19" s="65">
        <f>G19</f>
        <v>0</v>
      </c>
      <c r="I19" s="65"/>
      <c r="J19" s="65">
        <f>G19-D19</f>
        <v>-690</v>
      </c>
      <c r="K19" s="45">
        <f>J19</f>
        <v>-690</v>
      </c>
    </row>
    <row r="20" spans="1:11" ht="42" customHeight="1">
      <c r="A20" s="62">
        <v>2</v>
      </c>
      <c r="B20" s="63" t="s">
        <v>160</v>
      </c>
      <c r="C20" s="64"/>
      <c r="D20" s="65">
        <v>3594.8609999999999</v>
      </c>
      <c r="E20" s="74">
        <f t="shared" ref="E20:E30" si="0">D20</f>
        <v>3594.8609999999999</v>
      </c>
      <c r="F20" s="65"/>
      <c r="G20" s="66">
        <v>3593.3599899999999</v>
      </c>
      <c r="H20" s="65">
        <f t="shared" ref="H20:H30" si="1">G20</f>
        <v>3593.3599899999999</v>
      </c>
      <c r="I20" s="65"/>
      <c r="J20" s="65">
        <f t="shared" ref="J20:J30" si="2">G20-D20</f>
        <v>-1.5010099999999511</v>
      </c>
      <c r="K20" s="45">
        <f t="shared" ref="K20:K30" si="3">J20</f>
        <v>-1.5010099999999511</v>
      </c>
    </row>
    <row r="21" spans="1:11" ht="42" customHeight="1">
      <c r="A21" s="62">
        <v>3</v>
      </c>
      <c r="B21" s="63" t="s">
        <v>161</v>
      </c>
      <c r="C21" s="64"/>
      <c r="D21" s="65">
        <v>591.52020000000005</v>
      </c>
      <c r="E21" s="74">
        <f t="shared" si="0"/>
        <v>591.52020000000005</v>
      </c>
      <c r="F21" s="65"/>
      <c r="G21" s="66">
        <v>591.52020000000005</v>
      </c>
      <c r="H21" s="65">
        <f t="shared" si="1"/>
        <v>591.52020000000005</v>
      </c>
      <c r="I21" s="65"/>
      <c r="J21" s="65">
        <f t="shared" si="2"/>
        <v>0</v>
      </c>
      <c r="K21" s="45">
        <f t="shared" si="3"/>
        <v>0</v>
      </c>
    </row>
    <row r="22" spans="1:11" ht="82.5" customHeight="1">
      <c r="A22" s="62">
        <v>4</v>
      </c>
      <c r="B22" s="63" t="s">
        <v>162</v>
      </c>
      <c r="C22" s="64"/>
      <c r="D22" s="65">
        <v>12.965</v>
      </c>
      <c r="E22" s="74">
        <f t="shared" si="0"/>
        <v>12.965</v>
      </c>
      <c r="F22" s="65"/>
      <c r="G22" s="66"/>
      <c r="H22" s="65">
        <f t="shared" si="1"/>
        <v>0</v>
      </c>
      <c r="I22" s="65"/>
      <c r="J22" s="65">
        <f t="shared" si="2"/>
        <v>-12.965</v>
      </c>
      <c r="K22" s="45">
        <f t="shared" si="3"/>
        <v>-12.965</v>
      </c>
    </row>
    <row r="23" spans="1:11" ht="66" customHeight="1">
      <c r="A23" s="62">
        <v>5</v>
      </c>
      <c r="B23" s="63" t="s">
        <v>163</v>
      </c>
      <c r="C23" s="64"/>
      <c r="D23" s="65">
        <v>49.034999999999997</v>
      </c>
      <c r="E23" s="74">
        <f t="shared" si="0"/>
        <v>49.034999999999997</v>
      </c>
      <c r="F23" s="65"/>
      <c r="G23" s="66"/>
      <c r="H23" s="65">
        <f t="shared" si="1"/>
        <v>0</v>
      </c>
      <c r="I23" s="65"/>
      <c r="J23" s="65">
        <f t="shared" si="2"/>
        <v>-49.034999999999997</v>
      </c>
      <c r="K23" s="45">
        <f t="shared" si="3"/>
        <v>-49.034999999999997</v>
      </c>
    </row>
    <row r="24" spans="1:11" ht="42" customHeight="1">
      <c r="A24" s="62">
        <v>6</v>
      </c>
      <c r="B24" s="63" t="s">
        <v>164</v>
      </c>
      <c r="C24" s="64"/>
      <c r="D24" s="65">
        <v>49.6</v>
      </c>
      <c r="E24" s="74">
        <f t="shared" si="0"/>
        <v>49.6</v>
      </c>
      <c r="F24" s="65"/>
      <c r="G24" s="66">
        <v>49.572000000000003</v>
      </c>
      <c r="H24" s="65">
        <f t="shared" si="1"/>
        <v>49.572000000000003</v>
      </c>
      <c r="I24" s="65"/>
      <c r="J24" s="65">
        <f t="shared" si="2"/>
        <v>-2.7999999999998693E-2</v>
      </c>
      <c r="K24" s="45">
        <f t="shared" si="3"/>
        <v>-2.7999999999998693E-2</v>
      </c>
    </row>
    <row r="25" spans="1:11" ht="27" customHeight="1">
      <c r="A25" s="62">
        <v>7</v>
      </c>
      <c r="B25" s="63" t="s">
        <v>165</v>
      </c>
      <c r="C25" s="64"/>
      <c r="D25" s="65">
        <v>47</v>
      </c>
      <c r="E25" s="74">
        <f t="shared" si="0"/>
        <v>47</v>
      </c>
      <c r="F25" s="65"/>
      <c r="G25" s="66">
        <v>47</v>
      </c>
      <c r="H25" s="65">
        <f t="shared" si="1"/>
        <v>47</v>
      </c>
      <c r="I25" s="65"/>
      <c r="J25" s="65">
        <f t="shared" si="2"/>
        <v>0</v>
      </c>
      <c r="K25" s="45">
        <f t="shared" si="3"/>
        <v>0</v>
      </c>
    </row>
    <row r="26" spans="1:11" ht="54.75" customHeight="1">
      <c r="A26" s="62">
        <v>8</v>
      </c>
      <c r="B26" s="63" t="s">
        <v>166</v>
      </c>
      <c r="C26" s="64"/>
      <c r="D26" s="65">
        <v>4123.2339000000002</v>
      </c>
      <c r="E26" s="74">
        <f t="shared" si="0"/>
        <v>4123.2339000000002</v>
      </c>
      <c r="F26" s="65"/>
      <c r="G26" s="66">
        <v>4113.2860000000001</v>
      </c>
      <c r="H26" s="65">
        <f t="shared" si="1"/>
        <v>4113.2860000000001</v>
      </c>
      <c r="I26" s="65"/>
      <c r="J26" s="65">
        <f t="shared" si="2"/>
        <v>-9.9479000000001179</v>
      </c>
      <c r="K26" s="45">
        <f t="shared" si="3"/>
        <v>-9.9479000000001179</v>
      </c>
    </row>
    <row r="27" spans="1:11" ht="41.25" customHeight="1">
      <c r="A27" s="62">
        <v>9</v>
      </c>
      <c r="B27" s="63" t="s">
        <v>167</v>
      </c>
      <c r="C27" s="64"/>
      <c r="D27" s="65">
        <v>1661</v>
      </c>
      <c r="E27" s="74">
        <f t="shared" si="0"/>
        <v>1661</v>
      </c>
      <c r="F27" s="65"/>
      <c r="G27" s="66">
        <v>1649.26305</v>
      </c>
      <c r="H27" s="65">
        <f t="shared" si="1"/>
        <v>1649.26305</v>
      </c>
      <c r="I27" s="65"/>
      <c r="J27" s="65">
        <f t="shared" si="2"/>
        <v>-11.736949999999979</v>
      </c>
      <c r="K27" s="45">
        <f t="shared" si="3"/>
        <v>-11.736949999999979</v>
      </c>
    </row>
    <row r="28" spans="1:11" ht="32.25" customHeight="1">
      <c r="A28" s="62">
        <v>10</v>
      </c>
      <c r="B28" s="63" t="s">
        <v>168</v>
      </c>
      <c r="C28" s="64"/>
      <c r="D28" s="65">
        <v>15</v>
      </c>
      <c r="E28" s="74">
        <f t="shared" si="0"/>
        <v>15</v>
      </c>
      <c r="F28" s="65"/>
      <c r="G28" s="66">
        <v>15</v>
      </c>
      <c r="H28" s="65">
        <f t="shared" si="1"/>
        <v>15</v>
      </c>
      <c r="I28" s="65"/>
      <c r="J28" s="65">
        <f t="shared" si="2"/>
        <v>0</v>
      </c>
      <c r="K28" s="45">
        <f t="shared" si="3"/>
        <v>0</v>
      </c>
    </row>
    <row r="29" spans="1:11" ht="45" customHeight="1">
      <c r="A29" s="62">
        <v>11</v>
      </c>
      <c r="B29" s="63" t="s">
        <v>169</v>
      </c>
      <c r="C29" s="64"/>
      <c r="D29" s="65">
        <v>147.35704999999999</v>
      </c>
      <c r="E29" s="74">
        <f t="shared" si="0"/>
        <v>147.35704999999999</v>
      </c>
      <c r="F29" s="65"/>
      <c r="G29" s="66">
        <v>147.35704999999999</v>
      </c>
      <c r="H29" s="65">
        <f t="shared" si="1"/>
        <v>147.35704999999999</v>
      </c>
      <c r="I29" s="65"/>
      <c r="J29" s="65">
        <f t="shared" si="2"/>
        <v>0</v>
      </c>
      <c r="K29" s="45">
        <f t="shared" si="3"/>
        <v>0</v>
      </c>
    </row>
    <row r="30" spans="1:11" ht="28.5" customHeight="1">
      <c r="A30" s="62">
        <v>12</v>
      </c>
      <c r="B30" s="63" t="s">
        <v>170</v>
      </c>
      <c r="C30" s="64"/>
      <c r="D30" s="65">
        <v>669.5</v>
      </c>
      <c r="E30" s="74">
        <f t="shared" si="0"/>
        <v>669.5</v>
      </c>
      <c r="F30" s="65"/>
      <c r="G30" s="66">
        <f>128.80977+1.11204</f>
        <v>129.92180999999999</v>
      </c>
      <c r="H30" s="65">
        <f t="shared" si="1"/>
        <v>129.92180999999999</v>
      </c>
      <c r="I30" s="65"/>
      <c r="J30" s="65">
        <f t="shared" si="2"/>
        <v>-539.57818999999995</v>
      </c>
      <c r="K30" s="45">
        <f t="shared" si="3"/>
        <v>-539.57818999999995</v>
      </c>
    </row>
    <row r="31" spans="1:11" ht="15.75" customHeight="1">
      <c r="A31" s="62"/>
      <c r="B31" s="67"/>
      <c r="C31" s="62"/>
      <c r="D31" s="46">
        <f>SUM(D19:D30)</f>
        <v>11651.072150000002</v>
      </c>
      <c r="E31" s="46">
        <f t="shared" ref="E31:G31" si="4">SUM(E19:E30)</f>
        <v>11651.072150000002</v>
      </c>
      <c r="F31" s="46">
        <f t="shared" si="4"/>
        <v>0</v>
      </c>
      <c r="G31" s="46">
        <f t="shared" si="4"/>
        <v>10336.2801</v>
      </c>
      <c r="H31" s="46">
        <f>SUM(H19:H30)</f>
        <v>10336.2801</v>
      </c>
      <c r="I31" s="46">
        <f t="shared" ref="I31:K31" si="5">SUM(I19:I30)</f>
        <v>0</v>
      </c>
      <c r="J31" s="46">
        <f t="shared" si="5"/>
        <v>-1314.79205</v>
      </c>
      <c r="K31" s="46">
        <f t="shared" si="5"/>
        <v>-1314.79205</v>
      </c>
    </row>
    <row r="32" spans="1:11" ht="21.6" customHeight="1">
      <c r="A32" s="92" t="s">
        <v>82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</row>
    <row r="33" spans="1:5" ht="36">
      <c r="A33" s="39" t="s">
        <v>7</v>
      </c>
      <c r="B33" s="37" t="s">
        <v>8</v>
      </c>
      <c r="C33" s="14" t="s">
        <v>79</v>
      </c>
      <c r="D33" s="14" t="s">
        <v>80</v>
      </c>
      <c r="E33" s="14" t="s">
        <v>81</v>
      </c>
    </row>
    <row r="34" spans="1:5" ht="15">
      <c r="A34" s="39" t="s">
        <v>5</v>
      </c>
      <c r="B34" s="37" t="s">
        <v>9</v>
      </c>
      <c r="C34" s="39" t="s">
        <v>10</v>
      </c>
      <c r="D34" s="39"/>
      <c r="E34" s="39" t="s">
        <v>10</v>
      </c>
    </row>
    <row r="35" spans="1:5" ht="15">
      <c r="A35" s="39"/>
      <c r="B35" s="37" t="s">
        <v>11</v>
      </c>
      <c r="C35" s="39"/>
      <c r="D35" s="39"/>
      <c r="E35" s="39"/>
    </row>
    <row r="36" spans="1:5" ht="15">
      <c r="A36" s="39" t="s">
        <v>12</v>
      </c>
      <c r="B36" s="37" t="s">
        <v>13</v>
      </c>
      <c r="C36" s="39" t="s">
        <v>10</v>
      </c>
      <c r="D36" s="39"/>
      <c r="E36" s="39" t="s">
        <v>10</v>
      </c>
    </row>
    <row r="37" spans="1:5" ht="15">
      <c r="A37" s="39" t="s">
        <v>14</v>
      </c>
      <c r="B37" s="37" t="s">
        <v>15</v>
      </c>
      <c r="C37" s="39" t="s">
        <v>10</v>
      </c>
      <c r="D37" s="39"/>
      <c r="E37" s="39" t="s">
        <v>10</v>
      </c>
    </row>
    <row r="38" spans="1:5">
      <c r="A38" s="95" t="s">
        <v>16</v>
      </c>
      <c r="B38" s="95"/>
      <c r="C38" s="95"/>
      <c r="D38" s="95"/>
      <c r="E38" s="95"/>
    </row>
    <row r="39" spans="1:5" ht="15">
      <c r="A39" s="39" t="s">
        <v>17</v>
      </c>
      <c r="B39" s="37" t="s">
        <v>18</v>
      </c>
      <c r="C39" s="47">
        <f>C41+C42+C43+C44</f>
        <v>11651.072</v>
      </c>
      <c r="D39" s="47">
        <f>D41+D42+D43+D44</f>
        <v>10336.28004</v>
      </c>
      <c r="E39" s="47">
        <f t="shared" ref="D39:E39" si="6">E41+E42+E43+E44</f>
        <v>1314.7919600000005</v>
      </c>
    </row>
    <row r="40" spans="1:5" ht="15">
      <c r="A40" s="39"/>
      <c r="B40" s="37" t="s">
        <v>11</v>
      </c>
      <c r="C40" s="47"/>
      <c r="D40" s="47"/>
      <c r="E40" s="47"/>
    </row>
    <row r="41" spans="1:5" ht="15">
      <c r="A41" s="39" t="s">
        <v>19</v>
      </c>
      <c r="B41" s="37" t="s">
        <v>13</v>
      </c>
      <c r="C41" s="47"/>
      <c r="D41" s="47">
        <v>1.1120399999999999</v>
      </c>
      <c r="E41" s="47">
        <f>C41-D41</f>
        <v>-1.1120399999999999</v>
      </c>
    </row>
    <row r="42" spans="1:5" ht="15">
      <c r="A42" s="39" t="s">
        <v>20</v>
      </c>
      <c r="B42" s="37" t="s">
        <v>21</v>
      </c>
      <c r="C42" s="47"/>
      <c r="D42" s="47"/>
      <c r="E42" s="47">
        <f t="shared" ref="E42:E44" si="7">C42-D42</f>
        <v>0</v>
      </c>
    </row>
    <row r="43" spans="1:5" ht="15">
      <c r="A43" s="39" t="s">
        <v>22</v>
      </c>
      <c r="B43" s="37" t="s">
        <v>23</v>
      </c>
      <c r="C43" s="47"/>
      <c r="D43" s="47"/>
      <c r="E43" s="47">
        <f t="shared" si="7"/>
        <v>0</v>
      </c>
    </row>
    <row r="44" spans="1:5" ht="15">
      <c r="A44" s="39" t="s">
        <v>24</v>
      </c>
      <c r="B44" s="37" t="s">
        <v>25</v>
      </c>
      <c r="C44" s="47">
        <v>11651.072</v>
      </c>
      <c r="D44" s="47">
        <f>G16-1.11204</f>
        <v>10335.168</v>
      </c>
      <c r="E44" s="47">
        <f t="shared" si="7"/>
        <v>1315.9040000000005</v>
      </c>
    </row>
    <row r="45" spans="1:5" ht="30.6" customHeight="1">
      <c r="A45" s="96" t="s">
        <v>117</v>
      </c>
      <c r="B45" s="95"/>
      <c r="C45" s="95"/>
      <c r="D45" s="95"/>
      <c r="E45" s="95"/>
    </row>
    <row r="46" spans="1:5" ht="15">
      <c r="A46" s="39" t="s">
        <v>26</v>
      </c>
      <c r="B46" s="37" t="s">
        <v>27</v>
      </c>
      <c r="C46" s="39" t="s">
        <v>10</v>
      </c>
      <c r="D46" s="39"/>
      <c r="E46" s="39"/>
    </row>
    <row r="47" spans="1:5" ht="15">
      <c r="A47" s="39"/>
      <c r="B47" s="37" t="s">
        <v>11</v>
      </c>
      <c r="C47" s="39"/>
      <c r="D47" s="39"/>
      <c r="E47" s="39"/>
    </row>
    <row r="48" spans="1:5" ht="15">
      <c r="A48" s="39" t="s">
        <v>28</v>
      </c>
      <c r="B48" s="37" t="s">
        <v>13</v>
      </c>
      <c r="C48" s="39" t="s">
        <v>10</v>
      </c>
      <c r="D48" s="39"/>
      <c r="E48" s="39"/>
    </row>
    <row r="49" spans="1:11" ht="15">
      <c r="A49" s="39" t="s">
        <v>29</v>
      </c>
      <c r="B49" s="37" t="s">
        <v>25</v>
      </c>
      <c r="C49" s="39" t="s">
        <v>10</v>
      </c>
      <c r="D49" s="39"/>
      <c r="E49" s="39"/>
    </row>
    <row r="51" spans="1:11" ht="16.149999999999999" customHeight="1">
      <c r="A51" s="92" t="s">
        <v>83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</row>
    <row r="53" spans="1:11" ht="16.5" customHeight="1">
      <c r="A53" s="87" t="s">
        <v>141</v>
      </c>
      <c r="B53" s="88" t="s">
        <v>110</v>
      </c>
      <c r="C53" s="87" t="s">
        <v>142</v>
      </c>
      <c r="D53" s="87"/>
      <c r="E53" s="87"/>
      <c r="F53" s="87" t="s">
        <v>143</v>
      </c>
      <c r="G53" s="87"/>
      <c r="H53" s="87"/>
      <c r="I53" s="87" t="s">
        <v>81</v>
      </c>
      <c r="J53" s="87"/>
      <c r="K53" s="87"/>
    </row>
    <row r="54" spans="1:11" ht="25.5">
      <c r="A54" s="87"/>
      <c r="B54" s="88"/>
      <c r="C54" s="35" t="s">
        <v>113</v>
      </c>
      <c r="D54" s="35" t="s">
        <v>105</v>
      </c>
      <c r="E54" s="36" t="s">
        <v>69</v>
      </c>
      <c r="F54" s="35" t="s">
        <v>113</v>
      </c>
      <c r="G54" s="35" t="s">
        <v>105</v>
      </c>
      <c r="H54" s="36" t="s">
        <v>69</v>
      </c>
      <c r="I54" s="35" t="s">
        <v>113</v>
      </c>
      <c r="J54" s="35" t="s">
        <v>105</v>
      </c>
      <c r="K54" s="36" t="s">
        <v>69</v>
      </c>
    </row>
    <row r="55" spans="1:11" s="6" customFormat="1">
      <c r="A55" s="41" t="s">
        <v>70</v>
      </c>
      <c r="B55" s="34" t="s">
        <v>144</v>
      </c>
      <c r="C55" s="97"/>
      <c r="D55" s="97"/>
      <c r="E55" s="97"/>
      <c r="F55" s="97"/>
      <c r="G55" s="97"/>
      <c r="H55" s="97"/>
      <c r="I55" s="97"/>
      <c r="J55" s="97"/>
      <c r="K55" s="97"/>
    </row>
    <row r="56" spans="1:11" ht="14.85" customHeight="1">
      <c r="A56" s="35"/>
      <c r="B56" s="23" t="s">
        <v>136</v>
      </c>
      <c r="C56" s="20"/>
      <c r="D56" s="21">
        <v>9111.2199999999993</v>
      </c>
      <c r="E56" s="21">
        <f t="shared" ref="E56:E58" si="8">C56+D56</f>
        <v>9111.2199999999993</v>
      </c>
      <c r="F56" s="15"/>
      <c r="G56" s="27">
        <v>8347.74</v>
      </c>
      <c r="H56" s="21">
        <f t="shared" ref="H56:H58" si="9">F56+G56</f>
        <v>8347.74</v>
      </c>
      <c r="I56" s="21">
        <f t="shared" ref="I56:J58" si="10">F56-C56</f>
        <v>0</v>
      </c>
      <c r="J56" s="21">
        <f t="shared" si="10"/>
        <v>-763.47999999999956</v>
      </c>
      <c r="K56" s="21">
        <f t="shared" ref="K56:K58" si="11">I56+J56</f>
        <v>-763.47999999999956</v>
      </c>
    </row>
    <row r="57" spans="1:11" ht="15.95" customHeight="1">
      <c r="A57" s="35"/>
      <c r="B57" s="26" t="s">
        <v>122</v>
      </c>
      <c r="C57" s="20"/>
      <c r="D57" s="21">
        <v>863.86</v>
      </c>
      <c r="E57" s="21">
        <f t="shared" si="8"/>
        <v>863.86</v>
      </c>
      <c r="F57" s="36"/>
      <c r="G57" s="48">
        <f>323.17+1.11204</f>
        <v>324.28203999999999</v>
      </c>
      <c r="H57" s="21">
        <f t="shared" si="9"/>
        <v>324.28203999999999</v>
      </c>
      <c r="I57" s="21">
        <f t="shared" si="10"/>
        <v>0</v>
      </c>
      <c r="J57" s="21">
        <f t="shared" si="10"/>
        <v>-539.57796000000008</v>
      </c>
      <c r="K57" s="21">
        <f t="shared" si="11"/>
        <v>-539.57796000000008</v>
      </c>
    </row>
    <row r="58" spans="1:11" ht="21" customHeight="1">
      <c r="A58" s="35"/>
      <c r="B58" s="25" t="s">
        <v>137</v>
      </c>
      <c r="C58" s="20"/>
      <c r="D58" s="21">
        <v>1676</v>
      </c>
      <c r="E58" s="21">
        <f t="shared" si="8"/>
        <v>1676</v>
      </c>
      <c r="F58" s="36"/>
      <c r="G58" s="49">
        <v>1664.26</v>
      </c>
      <c r="H58" s="21">
        <f t="shared" si="9"/>
        <v>1664.26</v>
      </c>
      <c r="I58" s="21">
        <f t="shared" si="10"/>
        <v>0</v>
      </c>
      <c r="J58" s="21">
        <f t="shared" si="10"/>
        <v>-11.740000000000009</v>
      </c>
      <c r="K58" s="21">
        <f t="shared" si="11"/>
        <v>-11.740000000000009</v>
      </c>
    </row>
    <row r="59" spans="1:11" ht="16.149999999999999" customHeight="1">
      <c r="A59" s="97" t="s">
        <v>150</v>
      </c>
      <c r="B59" s="97"/>
      <c r="C59" s="97"/>
      <c r="D59" s="97"/>
      <c r="E59" s="97"/>
      <c r="F59" s="97"/>
      <c r="G59" s="97"/>
      <c r="H59" s="97"/>
      <c r="I59" s="97"/>
      <c r="J59" s="97"/>
      <c r="K59" s="97"/>
    </row>
    <row r="60" spans="1:11" s="6" customFormat="1">
      <c r="A60" s="41" t="s">
        <v>71</v>
      </c>
      <c r="B60" s="34" t="s">
        <v>118</v>
      </c>
      <c r="C60" s="97"/>
      <c r="D60" s="97"/>
      <c r="E60" s="97"/>
      <c r="F60" s="97"/>
      <c r="G60" s="97"/>
      <c r="H60" s="97"/>
      <c r="I60" s="97"/>
      <c r="J60" s="97"/>
      <c r="K60" s="97"/>
    </row>
    <row r="61" spans="1:11" ht="34.9" customHeight="1">
      <c r="A61" s="35"/>
      <c r="B61" s="23" t="s">
        <v>138</v>
      </c>
      <c r="C61" s="16"/>
      <c r="D61" s="36">
        <v>7</v>
      </c>
      <c r="E61" s="16">
        <f t="shared" ref="E61:E63" si="12">C61+D61</f>
        <v>7</v>
      </c>
      <c r="F61" s="16"/>
      <c r="G61" s="36">
        <v>4</v>
      </c>
      <c r="H61" s="22">
        <f t="shared" ref="H61:H63" si="13">F61+G61</f>
        <v>4</v>
      </c>
      <c r="I61" s="36">
        <f t="shared" ref="I61:J63" si="14">F61-C61</f>
        <v>0</v>
      </c>
      <c r="J61" s="36">
        <f t="shared" si="14"/>
        <v>-3</v>
      </c>
      <c r="K61" s="36">
        <f t="shared" ref="K61:K63" si="15">I61+J61</f>
        <v>-3</v>
      </c>
    </row>
    <row r="62" spans="1:11" ht="34.9" customHeight="1">
      <c r="A62" s="35"/>
      <c r="B62" s="26" t="s">
        <v>123</v>
      </c>
      <c r="C62" s="16"/>
      <c r="D62" s="36">
        <v>3</v>
      </c>
      <c r="E62" s="16">
        <f t="shared" si="12"/>
        <v>3</v>
      </c>
      <c r="F62" s="16"/>
      <c r="G62" s="36">
        <v>3</v>
      </c>
      <c r="H62" s="22">
        <f t="shared" si="13"/>
        <v>3</v>
      </c>
      <c r="I62" s="36">
        <f t="shared" si="14"/>
        <v>0</v>
      </c>
      <c r="J62" s="36">
        <f t="shared" si="14"/>
        <v>0</v>
      </c>
      <c r="K62" s="36">
        <f t="shared" si="15"/>
        <v>0</v>
      </c>
    </row>
    <row r="63" spans="1:11" ht="34.9" customHeight="1">
      <c r="A63" s="35"/>
      <c r="B63" s="25" t="s">
        <v>139</v>
      </c>
      <c r="C63" s="16"/>
      <c r="D63" s="36">
        <v>2</v>
      </c>
      <c r="E63" s="16">
        <f t="shared" si="12"/>
        <v>2</v>
      </c>
      <c r="F63" s="16"/>
      <c r="G63" s="36">
        <v>2</v>
      </c>
      <c r="H63" s="22">
        <f t="shared" si="13"/>
        <v>2</v>
      </c>
      <c r="I63" s="36">
        <f t="shared" si="14"/>
        <v>0</v>
      </c>
      <c r="J63" s="36">
        <f t="shared" si="14"/>
        <v>0</v>
      </c>
      <c r="K63" s="36">
        <f t="shared" si="15"/>
        <v>0</v>
      </c>
    </row>
    <row r="64" spans="1:11" ht="15" customHeight="1">
      <c r="A64" s="97" t="s">
        <v>146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</row>
    <row r="65" spans="1:11" s="6" customFormat="1">
      <c r="A65" s="41" t="s">
        <v>72</v>
      </c>
      <c r="B65" s="34" t="s">
        <v>145</v>
      </c>
      <c r="C65" s="97"/>
      <c r="D65" s="97"/>
      <c r="E65" s="97"/>
      <c r="F65" s="97"/>
      <c r="G65" s="97"/>
      <c r="H65" s="97"/>
      <c r="I65" s="97"/>
      <c r="J65" s="97"/>
      <c r="K65" s="97"/>
    </row>
    <row r="66" spans="1:11" ht="33.6" customHeight="1">
      <c r="A66" s="35"/>
      <c r="B66" s="23" t="s">
        <v>121</v>
      </c>
      <c r="C66" s="36"/>
      <c r="D66" s="27">
        <f>D56/D61</f>
        <v>1301.6028571428571</v>
      </c>
      <c r="E66" s="27">
        <f t="shared" ref="E66:E68" si="16">C66+D66</f>
        <v>1301.6028571428571</v>
      </c>
      <c r="F66" s="27"/>
      <c r="G66" s="27">
        <f>G56/G61</f>
        <v>2086.9349999999999</v>
      </c>
      <c r="H66" s="27">
        <f t="shared" ref="H66:H68" si="17">F66+G66</f>
        <v>2086.9349999999999</v>
      </c>
      <c r="I66" s="21">
        <f t="shared" ref="I66:J68" si="18">F66-C66</f>
        <v>0</v>
      </c>
      <c r="J66" s="21">
        <f t="shared" si="18"/>
        <v>785.3321428571428</v>
      </c>
      <c r="K66" s="21">
        <f t="shared" ref="K66:K68" si="19">I66+J66</f>
        <v>785.3321428571428</v>
      </c>
    </row>
    <row r="67" spans="1:11" ht="33.6" customHeight="1">
      <c r="A67" s="35"/>
      <c r="B67" s="26" t="s">
        <v>124</v>
      </c>
      <c r="C67" s="36"/>
      <c r="D67" s="27">
        <f>D57/D62</f>
        <v>287.95333333333332</v>
      </c>
      <c r="E67" s="27">
        <f t="shared" si="16"/>
        <v>287.95333333333332</v>
      </c>
      <c r="F67" s="27"/>
      <c r="G67" s="27">
        <f>G57/G62</f>
        <v>108.09401333333334</v>
      </c>
      <c r="H67" s="27">
        <f t="shared" si="17"/>
        <v>108.09401333333334</v>
      </c>
      <c r="I67" s="21">
        <f t="shared" si="18"/>
        <v>0</v>
      </c>
      <c r="J67" s="21">
        <f>G67-D67</f>
        <v>-179.85931999999997</v>
      </c>
      <c r="K67" s="21">
        <f t="shared" si="19"/>
        <v>-179.85931999999997</v>
      </c>
    </row>
    <row r="68" spans="1:11" ht="33.6" customHeight="1">
      <c r="A68" s="35"/>
      <c r="B68" s="25" t="s">
        <v>140</v>
      </c>
      <c r="C68" s="36"/>
      <c r="D68" s="79">
        <f>D58/D63</f>
        <v>838</v>
      </c>
      <c r="E68" s="79">
        <f t="shared" si="16"/>
        <v>838</v>
      </c>
      <c r="F68" s="79"/>
      <c r="G68" s="79">
        <f>G58/G63</f>
        <v>832.13</v>
      </c>
      <c r="H68" s="79">
        <f t="shared" si="17"/>
        <v>832.13</v>
      </c>
      <c r="I68" s="80">
        <f t="shared" si="18"/>
        <v>0</v>
      </c>
      <c r="J68" s="80">
        <f>G68-D68</f>
        <v>-5.8700000000000045</v>
      </c>
      <c r="K68" s="80">
        <f t="shared" si="19"/>
        <v>-5.8700000000000045</v>
      </c>
    </row>
    <row r="69" spans="1:11" ht="16.149999999999999" customHeight="1">
      <c r="A69" s="97" t="s">
        <v>150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</row>
    <row r="70" spans="1:11" s="6" customFormat="1">
      <c r="A70" s="41">
        <v>4</v>
      </c>
      <c r="B70" s="34" t="s">
        <v>108</v>
      </c>
      <c r="C70" s="97"/>
      <c r="D70" s="97"/>
      <c r="E70" s="97"/>
      <c r="F70" s="97"/>
      <c r="G70" s="97"/>
      <c r="H70" s="97"/>
      <c r="I70" s="97"/>
      <c r="J70" s="97"/>
      <c r="K70" s="97"/>
    </row>
    <row r="71" spans="1:11" ht="35.1" customHeight="1">
      <c r="A71" s="35"/>
      <c r="B71" s="24" t="s">
        <v>147</v>
      </c>
      <c r="C71" s="36"/>
      <c r="D71" s="36">
        <v>100</v>
      </c>
      <c r="E71" s="36">
        <f t="shared" ref="E71" si="20">C71+D71</f>
        <v>100</v>
      </c>
      <c r="F71" s="36"/>
      <c r="G71" s="36">
        <v>91.6</v>
      </c>
      <c r="H71" s="36">
        <f t="shared" ref="H71" si="21">F71+G71</f>
        <v>91.6</v>
      </c>
      <c r="I71" s="36">
        <f t="shared" ref="I71" si="22">F71-C71</f>
        <v>0</v>
      </c>
      <c r="J71" s="36">
        <f t="shared" ref="J71" si="23">G71-D71</f>
        <v>-8.4000000000000057</v>
      </c>
      <c r="K71" s="36">
        <f t="shared" ref="K71" si="24">I71+J71</f>
        <v>-8.4000000000000057</v>
      </c>
    </row>
    <row r="72" spans="1:11" ht="30.95" customHeight="1">
      <c r="A72" s="35"/>
      <c r="B72" s="28" t="s">
        <v>148</v>
      </c>
      <c r="C72" s="36"/>
      <c r="D72" s="36">
        <v>100</v>
      </c>
      <c r="E72" s="36">
        <f t="shared" ref="E72" si="25">C72+D72</f>
        <v>100</v>
      </c>
      <c r="F72" s="36"/>
      <c r="G72" s="36">
        <v>37.5</v>
      </c>
      <c r="H72" s="36">
        <f t="shared" ref="H72" si="26">F72+G72</f>
        <v>37.5</v>
      </c>
      <c r="I72" s="36">
        <f t="shared" ref="I72:J72" si="27">F72-C72</f>
        <v>0</v>
      </c>
      <c r="J72" s="36">
        <f t="shared" si="27"/>
        <v>-62.5</v>
      </c>
      <c r="K72" s="36">
        <f t="shared" ref="K72" si="28">I72+J72</f>
        <v>-62.5</v>
      </c>
    </row>
    <row r="73" spans="1:11" ht="52.5" customHeight="1">
      <c r="A73" s="35"/>
      <c r="B73" s="29" t="s">
        <v>149</v>
      </c>
      <c r="C73" s="36"/>
      <c r="D73" s="36">
        <v>100</v>
      </c>
      <c r="E73" s="36">
        <f t="shared" ref="E73" si="29">C73+D73</f>
        <v>100</v>
      </c>
      <c r="F73" s="36"/>
      <c r="G73" s="36">
        <v>99.3</v>
      </c>
      <c r="H73" s="36">
        <f t="shared" ref="H73" si="30">F73+G73</f>
        <v>99.3</v>
      </c>
      <c r="I73" s="36">
        <f t="shared" ref="I73" si="31">F73-C73</f>
        <v>0</v>
      </c>
      <c r="J73" s="36">
        <f t="shared" ref="J73" si="32">G73-D73</f>
        <v>-0.70000000000000284</v>
      </c>
      <c r="K73" s="36">
        <f t="shared" ref="K73" si="33">I73+J73</f>
        <v>-0.70000000000000284</v>
      </c>
    </row>
    <row r="74" spans="1:11" ht="16.149999999999999" customHeight="1">
      <c r="A74" s="99" t="s">
        <v>151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</row>
    <row r="75" spans="1:11" ht="33" customHeight="1">
      <c r="A75" s="100" t="s">
        <v>90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</row>
    <row r="76" spans="1:11" ht="14.1" customHeight="1">
      <c r="A76" s="102" t="s">
        <v>152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</row>
    <row r="77" spans="1:11" ht="13.15" customHeight="1">
      <c r="A77" s="98" t="s">
        <v>91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</row>
    <row r="78" spans="1:11" ht="19.5" customHeight="1">
      <c r="A78" s="102" t="s">
        <v>92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</row>
    <row r="79" spans="1:11" ht="17.45" customHeight="1">
      <c r="A79" s="103" t="s">
        <v>33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</row>
    <row r="80" spans="1:11" ht="28.15" customHeight="1">
      <c r="A80" s="95" t="s">
        <v>7</v>
      </c>
      <c r="B80" s="104" t="s">
        <v>8</v>
      </c>
      <c r="C80" s="105" t="s">
        <v>34</v>
      </c>
      <c r="D80" s="105"/>
      <c r="E80" s="105"/>
      <c r="F80" s="105" t="s">
        <v>35</v>
      </c>
      <c r="G80" s="105"/>
      <c r="H80" s="105"/>
      <c r="I80" s="106" t="s">
        <v>93</v>
      </c>
      <c r="J80" s="105"/>
      <c r="K80" s="105"/>
    </row>
    <row r="81" spans="1:11" s="5" customFormat="1" ht="27" customHeight="1">
      <c r="A81" s="95"/>
      <c r="B81" s="104"/>
      <c r="C81" s="13" t="s">
        <v>67</v>
      </c>
      <c r="D81" s="13" t="s">
        <v>68</v>
      </c>
      <c r="E81" s="13" t="s">
        <v>69</v>
      </c>
      <c r="F81" s="13" t="s">
        <v>67</v>
      </c>
      <c r="G81" s="13" t="s">
        <v>68</v>
      </c>
      <c r="H81" s="13" t="s">
        <v>69</v>
      </c>
      <c r="I81" s="13" t="s">
        <v>67</v>
      </c>
      <c r="J81" s="13" t="s">
        <v>68</v>
      </c>
      <c r="K81" s="13" t="s">
        <v>69</v>
      </c>
    </row>
    <row r="82" spans="1:11" ht="15">
      <c r="A82" s="39"/>
      <c r="B82" s="37" t="s">
        <v>36</v>
      </c>
      <c r="C82" s="50"/>
      <c r="D82" s="76">
        <v>10107.941000000001</v>
      </c>
      <c r="E82" s="76">
        <f>C82+D82</f>
        <v>10107.941000000001</v>
      </c>
      <c r="F82" s="50"/>
      <c r="G82" s="50">
        <f>10335.16806+1.11204</f>
        <v>10336.2801</v>
      </c>
      <c r="H82" s="50">
        <f>F82+G82</f>
        <v>10336.2801</v>
      </c>
      <c r="I82" s="50"/>
      <c r="J82" s="50">
        <f>G82/D82*100-100</f>
        <v>2.2590070519802055</v>
      </c>
      <c r="K82" s="50">
        <f>H82/E82*100-100</f>
        <v>2.2590070519802055</v>
      </c>
    </row>
    <row r="83" spans="1:11" ht="28.9" customHeight="1">
      <c r="A83" s="98" t="s">
        <v>94</v>
      </c>
      <c r="B83" s="98"/>
      <c r="C83" s="98"/>
      <c r="D83" s="98"/>
      <c r="E83" s="98"/>
      <c r="F83" s="98"/>
      <c r="G83" s="98"/>
      <c r="H83" s="98"/>
      <c r="I83" s="98"/>
      <c r="J83" s="98"/>
      <c r="K83" s="98"/>
    </row>
    <row r="84" spans="1:11" ht="17.45" customHeight="1">
      <c r="A84" s="107" t="s">
        <v>116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</row>
    <row r="85" spans="1:11" ht="15">
      <c r="A85" s="35"/>
      <c r="B85" s="30" t="s">
        <v>11</v>
      </c>
      <c r="C85" s="35"/>
      <c r="D85" s="35"/>
      <c r="E85" s="35"/>
      <c r="F85" s="7"/>
      <c r="G85" s="7"/>
      <c r="H85" s="7"/>
      <c r="I85" s="7"/>
      <c r="J85" s="7"/>
      <c r="K85" s="7"/>
    </row>
    <row r="86" spans="1:11" s="9" customFormat="1" ht="58.5" customHeight="1">
      <c r="A86" s="35">
        <v>1</v>
      </c>
      <c r="B86" s="69" t="s">
        <v>126</v>
      </c>
      <c r="C86" s="68"/>
      <c r="D86" s="66">
        <v>300</v>
      </c>
      <c r="E86" s="51">
        <f t="shared" ref="E86:E88" si="34">C86+D86</f>
        <v>300</v>
      </c>
      <c r="F86" s="51"/>
      <c r="G86" s="46"/>
      <c r="H86" s="51">
        <f t="shared" ref="H86:H102" si="35">F86+G86</f>
        <v>0</v>
      </c>
      <c r="I86" s="52"/>
      <c r="J86" s="52">
        <f>G86/D86*100-100</f>
        <v>-100</v>
      </c>
      <c r="K86" s="52">
        <f>H86/E86*100-100</f>
        <v>-100</v>
      </c>
    </row>
    <row r="87" spans="1:11" s="9" customFormat="1" ht="39.75" customHeight="1">
      <c r="A87" s="35">
        <v>2</v>
      </c>
      <c r="B87" s="69" t="s">
        <v>127</v>
      </c>
      <c r="C87" s="68"/>
      <c r="D87" s="66">
        <v>253.12827999999999</v>
      </c>
      <c r="E87" s="51">
        <f t="shared" si="34"/>
        <v>253.12827999999999</v>
      </c>
      <c r="F87" s="51"/>
      <c r="G87" s="46">
        <v>3593.3599899999999</v>
      </c>
      <c r="H87" s="51">
        <f t="shared" si="35"/>
        <v>3593.3599899999999</v>
      </c>
      <c r="I87" s="52"/>
      <c r="J87" s="52">
        <f>G87/D87*100-100</f>
        <v>1319.5806134344216</v>
      </c>
      <c r="K87" s="52">
        <f>H87/E87*100-100</f>
        <v>1319.5806134344216</v>
      </c>
    </row>
    <row r="88" spans="1:11" s="9" customFormat="1" ht="80.25" customHeight="1">
      <c r="A88" s="62">
        <v>3</v>
      </c>
      <c r="B88" s="69" t="s">
        <v>128</v>
      </c>
      <c r="C88" s="68"/>
      <c r="D88" s="66">
        <v>1461.1654000000001</v>
      </c>
      <c r="E88" s="51">
        <f t="shared" si="34"/>
        <v>1461.1654000000001</v>
      </c>
      <c r="F88" s="51"/>
      <c r="G88" s="46"/>
      <c r="H88" s="51">
        <f t="shared" si="35"/>
        <v>0</v>
      </c>
      <c r="I88" s="52"/>
      <c r="J88" s="52">
        <f t="shared" ref="J88:J95" si="36">G88/D88*100-100</f>
        <v>-100</v>
      </c>
      <c r="K88" s="52">
        <f t="shared" ref="K88:K95" si="37">H88/E88*100-100</f>
        <v>-100</v>
      </c>
    </row>
    <row r="89" spans="1:11" s="9" customFormat="1" ht="54.75" customHeight="1">
      <c r="A89" s="62">
        <v>4</v>
      </c>
      <c r="B89" s="69" t="s">
        <v>129</v>
      </c>
      <c r="C89" s="68"/>
      <c r="D89" s="66">
        <v>7345.9531399999996</v>
      </c>
      <c r="E89" s="51">
        <f t="shared" ref="E89:E94" si="38">C89+D89</f>
        <v>7345.9531399999996</v>
      </c>
      <c r="F89" s="51"/>
      <c r="G89" s="46"/>
      <c r="H89" s="51">
        <f t="shared" si="35"/>
        <v>0</v>
      </c>
      <c r="I89" s="52"/>
      <c r="J89" s="52">
        <f t="shared" si="36"/>
        <v>-100</v>
      </c>
      <c r="K89" s="52">
        <f t="shared" si="37"/>
        <v>-100</v>
      </c>
    </row>
    <row r="90" spans="1:11" s="9" customFormat="1" ht="28.9" customHeight="1">
      <c r="A90" s="62">
        <v>5</v>
      </c>
      <c r="B90" s="69" t="s">
        <v>130</v>
      </c>
      <c r="C90" s="68"/>
      <c r="D90" s="66">
        <v>45.514000000000003</v>
      </c>
      <c r="E90" s="51">
        <f t="shared" si="38"/>
        <v>45.514000000000003</v>
      </c>
      <c r="F90" s="51"/>
      <c r="G90" s="46"/>
      <c r="H90" s="51">
        <f t="shared" si="35"/>
        <v>0</v>
      </c>
      <c r="I90" s="52"/>
      <c r="J90" s="52">
        <f t="shared" si="36"/>
        <v>-100</v>
      </c>
      <c r="K90" s="52">
        <f t="shared" si="37"/>
        <v>-100</v>
      </c>
    </row>
    <row r="91" spans="1:11" s="9" customFormat="1" ht="170.25" customHeight="1">
      <c r="A91" s="62">
        <v>6</v>
      </c>
      <c r="B91" s="69" t="s">
        <v>131</v>
      </c>
      <c r="C91" s="68"/>
      <c r="D91" s="66">
        <v>135.709</v>
      </c>
      <c r="E91" s="51">
        <f t="shared" si="38"/>
        <v>135.709</v>
      </c>
      <c r="F91" s="51"/>
      <c r="G91" s="46"/>
      <c r="H91" s="51">
        <f t="shared" si="35"/>
        <v>0</v>
      </c>
      <c r="I91" s="52"/>
      <c r="J91" s="52">
        <f t="shared" si="36"/>
        <v>-100</v>
      </c>
      <c r="K91" s="52">
        <f t="shared" si="37"/>
        <v>-100</v>
      </c>
    </row>
    <row r="92" spans="1:11" s="9" customFormat="1" ht="83.25" customHeight="1">
      <c r="A92" s="62">
        <v>7</v>
      </c>
      <c r="B92" s="69" t="s">
        <v>132</v>
      </c>
      <c r="C92" s="68"/>
      <c r="D92" s="66">
        <v>150.47790000000001</v>
      </c>
      <c r="E92" s="51">
        <f t="shared" si="38"/>
        <v>150.47790000000001</v>
      </c>
      <c r="F92" s="51"/>
      <c r="G92" s="46"/>
      <c r="H92" s="51">
        <f t="shared" si="35"/>
        <v>0</v>
      </c>
      <c r="I92" s="52"/>
      <c r="J92" s="52">
        <f t="shared" si="36"/>
        <v>-100</v>
      </c>
      <c r="K92" s="52">
        <f t="shared" si="37"/>
        <v>-100</v>
      </c>
    </row>
    <row r="93" spans="1:11" s="9" customFormat="1" ht="43.5" customHeight="1">
      <c r="A93" s="62">
        <v>8</v>
      </c>
      <c r="B93" s="69" t="s">
        <v>133</v>
      </c>
      <c r="C93" s="68"/>
      <c r="D93" s="66">
        <v>43.74</v>
      </c>
      <c r="E93" s="51">
        <f t="shared" si="38"/>
        <v>43.74</v>
      </c>
      <c r="F93" s="51"/>
      <c r="G93" s="46"/>
      <c r="H93" s="51">
        <f t="shared" si="35"/>
        <v>0</v>
      </c>
      <c r="I93" s="52"/>
      <c r="J93" s="52">
        <f t="shared" si="36"/>
        <v>-100</v>
      </c>
      <c r="K93" s="52">
        <f t="shared" si="37"/>
        <v>-100</v>
      </c>
    </row>
    <row r="94" spans="1:11" s="9" customFormat="1" ht="54" customHeight="1">
      <c r="A94" s="62">
        <v>9</v>
      </c>
      <c r="B94" s="69" t="s">
        <v>134</v>
      </c>
      <c r="C94" s="68"/>
      <c r="D94" s="66">
        <v>37.26</v>
      </c>
      <c r="E94" s="51">
        <f t="shared" si="38"/>
        <v>37.26</v>
      </c>
      <c r="F94" s="51"/>
      <c r="G94" s="46">
        <v>591.52020000000005</v>
      </c>
      <c r="H94" s="51">
        <f t="shared" si="35"/>
        <v>591.52020000000005</v>
      </c>
      <c r="I94" s="52"/>
      <c r="J94" s="52">
        <f t="shared" si="36"/>
        <v>1487.5475040257652</v>
      </c>
      <c r="K94" s="52">
        <f t="shared" si="37"/>
        <v>1487.5475040257652</v>
      </c>
    </row>
    <row r="95" spans="1:11" s="9" customFormat="1" ht="36" customHeight="1">
      <c r="A95" s="62">
        <v>10</v>
      </c>
      <c r="B95" s="70" t="s">
        <v>135</v>
      </c>
      <c r="C95" s="19"/>
      <c r="D95" s="66">
        <v>334.99324000000001</v>
      </c>
      <c r="E95" s="51">
        <f t="shared" ref="E95:E102" si="39">C95+D95</f>
        <v>334.99324000000001</v>
      </c>
      <c r="F95" s="51"/>
      <c r="G95" s="46">
        <v>4113.2860000000001</v>
      </c>
      <c r="H95" s="51">
        <f t="shared" si="35"/>
        <v>4113.2860000000001</v>
      </c>
      <c r="I95" s="52"/>
      <c r="J95" s="52">
        <f t="shared" si="36"/>
        <v>1127.8713445083249</v>
      </c>
      <c r="K95" s="52">
        <f t="shared" si="37"/>
        <v>1127.8713445083249</v>
      </c>
    </row>
    <row r="96" spans="1:11" s="9" customFormat="1" ht="44.25" customHeight="1">
      <c r="A96" s="62">
        <v>11</v>
      </c>
      <c r="B96" s="70" t="s">
        <v>164</v>
      </c>
      <c r="C96" s="19"/>
      <c r="D96" s="66"/>
      <c r="E96" s="51"/>
      <c r="F96" s="51"/>
      <c r="G96" s="46">
        <v>49.572000000000003</v>
      </c>
      <c r="H96" s="51">
        <f t="shared" si="35"/>
        <v>49.572000000000003</v>
      </c>
      <c r="I96" s="52"/>
      <c r="J96" s="52"/>
      <c r="K96" s="52"/>
    </row>
    <row r="97" spans="1:11" s="9" customFormat="1" ht="30.75" customHeight="1">
      <c r="A97" s="62">
        <v>12</v>
      </c>
      <c r="B97" s="70" t="s">
        <v>165</v>
      </c>
      <c r="C97" s="19"/>
      <c r="D97" s="66"/>
      <c r="E97" s="51"/>
      <c r="F97" s="51"/>
      <c r="G97" s="46">
        <v>47</v>
      </c>
      <c r="H97" s="51">
        <f t="shared" si="35"/>
        <v>47</v>
      </c>
      <c r="I97" s="52"/>
      <c r="J97" s="52"/>
      <c r="K97" s="52"/>
    </row>
    <row r="98" spans="1:11" s="9" customFormat="1" ht="45" customHeight="1">
      <c r="A98" s="62">
        <v>13</v>
      </c>
      <c r="B98" s="70" t="s">
        <v>167</v>
      </c>
      <c r="C98" s="19"/>
      <c r="D98" s="66"/>
      <c r="E98" s="51"/>
      <c r="F98" s="51"/>
      <c r="G98" s="46">
        <v>1649.26305</v>
      </c>
      <c r="H98" s="51">
        <f t="shared" si="35"/>
        <v>1649.26305</v>
      </c>
      <c r="I98" s="52"/>
      <c r="J98" s="52"/>
      <c r="K98" s="52"/>
    </row>
    <row r="99" spans="1:11" s="9" customFormat="1" ht="33" customHeight="1">
      <c r="A99" s="62">
        <v>14</v>
      </c>
      <c r="B99" s="70" t="s">
        <v>168</v>
      </c>
      <c r="C99" s="19"/>
      <c r="D99" s="66"/>
      <c r="E99" s="51"/>
      <c r="F99" s="51"/>
      <c r="G99" s="46">
        <v>15</v>
      </c>
      <c r="H99" s="51">
        <f t="shared" si="35"/>
        <v>15</v>
      </c>
      <c r="I99" s="52"/>
      <c r="J99" s="52"/>
      <c r="K99" s="52"/>
    </row>
    <row r="100" spans="1:11" s="9" customFormat="1" ht="45" customHeight="1">
      <c r="A100" s="62">
        <v>15</v>
      </c>
      <c r="B100" s="70" t="s">
        <v>169</v>
      </c>
      <c r="C100" s="19"/>
      <c r="D100" s="66"/>
      <c r="E100" s="51"/>
      <c r="F100" s="51"/>
      <c r="G100" s="46">
        <v>147.35704999999999</v>
      </c>
      <c r="H100" s="51">
        <f t="shared" si="35"/>
        <v>147.35704999999999</v>
      </c>
      <c r="I100" s="52"/>
      <c r="J100" s="52"/>
      <c r="K100" s="52"/>
    </row>
    <row r="101" spans="1:11" s="9" customFormat="1" ht="30.75" customHeight="1">
      <c r="A101" s="62">
        <v>16</v>
      </c>
      <c r="B101" s="70" t="s">
        <v>170</v>
      </c>
      <c r="C101" s="19"/>
      <c r="D101" s="66"/>
      <c r="E101" s="51"/>
      <c r="F101" s="51"/>
      <c r="G101" s="46">
        <f>128.80977+1.11204</f>
        <v>129.92180999999999</v>
      </c>
      <c r="H101" s="51">
        <f t="shared" si="35"/>
        <v>129.92180999999999</v>
      </c>
      <c r="I101" s="52"/>
      <c r="J101" s="52"/>
      <c r="K101" s="52"/>
    </row>
    <row r="102" spans="1:11" s="9" customFormat="1" ht="21" customHeight="1">
      <c r="A102" s="32"/>
      <c r="B102" s="18"/>
      <c r="C102" s="32"/>
      <c r="D102" s="71">
        <f>SUM(D86:D95)</f>
        <v>10107.94096</v>
      </c>
      <c r="E102" s="72">
        <f t="shared" si="39"/>
        <v>10107.94096</v>
      </c>
      <c r="F102" s="72"/>
      <c r="G102" s="72">
        <f>SUM(G86:G101)</f>
        <v>10336.2801</v>
      </c>
      <c r="H102" s="72">
        <f t="shared" si="35"/>
        <v>10336.2801</v>
      </c>
      <c r="I102" s="73"/>
      <c r="J102" s="73"/>
      <c r="K102" s="73"/>
    </row>
    <row r="103" spans="1:11" ht="30.6" customHeight="1">
      <c r="A103" s="108" t="s">
        <v>96</v>
      </c>
      <c r="B103" s="89"/>
      <c r="C103" s="89"/>
      <c r="D103" s="89"/>
      <c r="E103" s="89"/>
      <c r="F103" s="89"/>
      <c r="G103" s="89"/>
      <c r="H103" s="89"/>
      <c r="I103" s="89"/>
      <c r="J103" s="89"/>
      <c r="K103" s="89"/>
    </row>
    <row r="104" spans="1:11" ht="20.65" customHeight="1">
      <c r="A104" s="107" t="s">
        <v>116</v>
      </c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</row>
    <row r="105" spans="1:11" s="6" customFormat="1" ht="14.25">
      <c r="A105" s="41" t="s">
        <v>84</v>
      </c>
      <c r="B105" s="34" t="s">
        <v>85</v>
      </c>
      <c r="C105" s="36"/>
      <c r="D105" s="36"/>
      <c r="E105" s="36"/>
      <c r="F105" s="36"/>
      <c r="G105" s="36"/>
      <c r="H105" s="36"/>
      <c r="I105" s="22"/>
      <c r="J105" s="22"/>
      <c r="K105" s="22"/>
    </row>
    <row r="106" spans="1:11" ht="21.6" customHeight="1">
      <c r="A106" s="35"/>
      <c r="B106" s="23" t="s">
        <v>136</v>
      </c>
      <c r="C106" s="21"/>
      <c r="D106" s="75">
        <v>969.12199999999996</v>
      </c>
      <c r="E106" s="54">
        <f t="shared" ref="E106:E108" si="40">C106+D106</f>
        <v>969.12199999999996</v>
      </c>
      <c r="F106" s="54"/>
      <c r="G106" s="75">
        <f>G56</f>
        <v>8347.74</v>
      </c>
      <c r="H106" s="53">
        <f t="shared" ref="H106:H108" si="41">F106+G106</f>
        <v>8347.74</v>
      </c>
      <c r="I106" s="54"/>
      <c r="J106" s="54">
        <f>G106/D106*100-100</f>
        <v>761.37142692044972</v>
      </c>
      <c r="K106" s="54">
        <f>H106/E106*100-100</f>
        <v>761.37142692044972</v>
      </c>
    </row>
    <row r="107" spans="1:11" ht="21.6" customHeight="1">
      <c r="A107" s="35"/>
      <c r="B107" s="26" t="s">
        <v>122</v>
      </c>
      <c r="C107" s="21"/>
      <c r="D107" s="75">
        <v>7677.7</v>
      </c>
      <c r="E107" s="54">
        <f t="shared" si="40"/>
        <v>7677.7</v>
      </c>
      <c r="F107" s="54"/>
      <c r="G107" s="75">
        <f>G57</f>
        <v>324.28203999999999</v>
      </c>
      <c r="H107" s="53">
        <f t="shared" si="41"/>
        <v>324.28203999999999</v>
      </c>
      <c r="I107" s="54"/>
      <c r="J107" s="54">
        <f t="shared" ref="J107:J116" si="42">G107/D107*100-100</f>
        <v>-95.776312697813154</v>
      </c>
      <c r="K107" s="54">
        <f t="shared" ref="K107:K108" si="43">H107/E107*100-100</f>
        <v>-95.776312697813154</v>
      </c>
    </row>
    <row r="108" spans="1:11" ht="21.6" customHeight="1">
      <c r="A108" s="35"/>
      <c r="B108" s="25" t="s">
        <v>137</v>
      </c>
      <c r="C108" s="21"/>
      <c r="D108" s="75">
        <v>1461.2</v>
      </c>
      <c r="E108" s="54">
        <f t="shared" si="40"/>
        <v>1461.2</v>
      </c>
      <c r="F108" s="54"/>
      <c r="G108" s="53">
        <f t="shared" ref="G108" si="44">G58</f>
        <v>1664.26</v>
      </c>
      <c r="H108" s="53">
        <f t="shared" si="41"/>
        <v>1664.26</v>
      </c>
      <c r="I108" s="54"/>
      <c r="J108" s="54">
        <f t="shared" si="42"/>
        <v>13.896797153024892</v>
      </c>
      <c r="K108" s="54">
        <f t="shared" si="43"/>
        <v>13.896797153024892</v>
      </c>
    </row>
    <row r="109" spans="1:11" s="6" customFormat="1" ht="14.25">
      <c r="A109" s="41" t="s">
        <v>86</v>
      </c>
      <c r="B109" s="34" t="s">
        <v>87</v>
      </c>
      <c r="C109" s="40"/>
      <c r="D109" s="55"/>
      <c r="E109" s="55"/>
      <c r="F109" s="55"/>
      <c r="G109" s="53"/>
      <c r="H109" s="55"/>
      <c r="I109" s="54"/>
      <c r="J109" s="54"/>
      <c r="K109" s="54"/>
    </row>
    <row r="110" spans="1:11" ht="25.5">
      <c r="A110" s="35"/>
      <c r="B110" s="23" t="s">
        <v>138</v>
      </c>
      <c r="C110" s="36"/>
      <c r="D110" s="77">
        <v>5</v>
      </c>
      <c r="E110" s="49">
        <f t="shared" ref="E110:E112" si="45">C110+D110</f>
        <v>5</v>
      </c>
      <c r="F110" s="56"/>
      <c r="G110" s="75">
        <f>G61</f>
        <v>4</v>
      </c>
      <c r="H110" s="57">
        <f t="shared" ref="H110:H112" si="46">F110+G110</f>
        <v>4</v>
      </c>
      <c r="I110" s="58"/>
      <c r="J110" s="54">
        <f t="shared" si="42"/>
        <v>-20</v>
      </c>
      <c r="K110" s="58">
        <f t="shared" ref="K110:K112" si="47">H110/E110*100-100</f>
        <v>-20</v>
      </c>
    </row>
    <row r="111" spans="1:11" ht="25.5">
      <c r="A111" s="35"/>
      <c r="B111" s="26" t="s">
        <v>123</v>
      </c>
      <c r="C111" s="36"/>
      <c r="D111" s="78">
        <v>4</v>
      </c>
      <c r="E111" s="49">
        <f t="shared" si="45"/>
        <v>4</v>
      </c>
      <c r="F111" s="56"/>
      <c r="G111" s="75">
        <f t="shared" ref="G111:G112" si="48">G62</f>
        <v>3</v>
      </c>
      <c r="H111" s="57">
        <f t="shared" si="46"/>
        <v>3</v>
      </c>
      <c r="I111" s="58"/>
      <c r="J111" s="54">
        <f t="shared" si="42"/>
        <v>-25</v>
      </c>
      <c r="K111" s="58">
        <f t="shared" si="47"/>
        <v>-25</v>
      </c>
    </row>
    <row r="112" spans="1:11" ht="25.5">
      <c r="A112" s="35"/>
      <c r="B112" s="25" t="s">
        <v>139</v>
      </c>
      <c r="C112" s="36"/>
      <c r="D112" s="49">
        <v>1</v>
      </c>
      <c r="E112" s="49">
        <f t="shared" si="45"/>
        <v>1</v>
      </c>
      <c r="F112" s="56"/>
      <c r="G112" s="53">
        <f t="shared" si="48"/>
        <v>2</v>
      </c>
      <c r="H112" s="57">
        <f t="shared" si="46"/>
        <v>2</v>
      </c>
      <c r="I112" s="58"/>
      <c r="J112" s="54">
        <f t="shared" si="42"/>
        <v>100</v>
      </c>
      <c r="K112" s="58">
        <f t="shared" si="47"/>
        <v>100</v>
      </c>
    </row>
    <row r="113" spans="1:11" s="6" customFormat="1" ht="14.25">
      <c r="A113" s="41" t="s">
        <v>88</v>
      </c>
      <c r="B113" s="34" t="s">
        <v>89</v>
      </c>
      <c r="C113" s="40"/>
      <c r="D113" s="59"/>
      <c r="E113" s="59"/>
      <c r="F113" s="59"/>
      <c r="G113" s="53"/>
      <c r="H113" s="59"/>
      <c r="I113" s="58"/>
      <c r="J113" s="54"/>
      <c r="K113" s="58"/>
    </row>
    <row r="114" spans="1:11" ht="25.5">
      <c r="A114" s="35"/>
      <c r="B114" s="23" t="s">
        <v>121</v>
      </c>
      <c r="C114" s="36"/>
      <c r="D114" s="75">
        <f>D106/D110</f>
        <v>193.8244</v>
      </c>
      <c r="E114" s="53">
        <f t="shared" ref="E114:E116" si="49">C114+D114</f>
        <v>193.8244</v>
      </c>
      <c r="F114" s="53"/>
      <c r="G114" s="75">
        <f>G66</f>
        <v>2086.9349999999999</v>
      </c>
      <c r="H114" s="53">
        <f t="shared" ref="H114:H116" si="50">F114+G114</f>
        <v>2086.9349999999999</v>
      </c>
      <c r="I114" s="53"/>
      <c r="J114" s="54">
        <f t="shared" si="42"/>
        <v>976.71428365056204</v>
      </c>
      <c r="K114" s="53">
        <f>H114/E114*100-100</f>
        <v>976.71428365056204</v>
      </c>
    </row>
    <row r="115" spans="1:11" ht="25.5">
      <c r="A115" s="35"/>
      <c r="B115" s="26" t="s">
        <v>124</v>
      </c>
      <c r="C115" s="36"/>
      <c r="D115" s="119">
        <v>1919.41</v>
      </c>
      <c r="E115" s="53">
        <f t="shared" si="49"/>
        <v>1919.41</v>
      </c>
      <c r="F115" s="53"/>
      <c r="G115" s="75">
        <f t="shared" ref="G115:G116" si="51">G67</f>
        <v>108.09401333333334</v>
      </c>
      <c r="H115" s="53">
        <f t="shared" si="50"/>
        <v>108.09401333333334</v>
      </c>
      <c r="I115" s="53"/>
      <c r="J115" s="54">
        <f t="shared" si="42"/>
        <v>-94.368372920150804</v>
      </c>
      <c r="K115" s="53">
        <f t="shared" ref="K115" si="52">H115/E115*100-100</f>
        <v>-94.368372920150804</v>
      </c>
    </row>
    <row r="116" spans="1:11" ht="25.5">
      <c r="A116" s="35"/>
      <c r="B116" s="25" t="s">
        <v>140</v>
      </c>
      <c r="C116" s="36"/>
      <c r="D116" s="53">
        <f>D108/D112</f>
        <v>1461.2</v>
      </c>
      <c r="E116" s="53">
        <f>C116+D116</f>
        <v>1461.2</v>
      </c>
      <c r="F116" s="53"/>
      <c r="G116" s="53">
        <f t="shared" si="51"/>
        <v>832.13</v>
      </c>
      <c r="H116" s="53">
        <f t="shared" si="50"/>
        <v>832.13</v>
      </c>
      <c r="I116" s="53"/>
      <c r="J116" s="54">
        <f t="shared" si="42"/>
        <v>-43.051601423487554</v>
      </c>
      <c r="K116" s="53">
        <f>J116</f>
        <v>-43.051601423487554</v>
      </c>
    </row>
    <row r="117" spans="1:11" s="6" customFormat="1" ht="14.25">
      <c r="A117" s="41">
        <v>4</v>
      </c>
      <c r="B117" s="31" t="s">
        <v>108</v>
      </c>
      <c r="C117" s="40"/>
      <c r="D117" s="59"/>
      <c r="E117" s="59"/>
      <c r="F117" s="59"/>
      <c r="G117" s="53"/>
      <c r="H117" s="59"/>
      <c r="I117" s="58"/>
      <c r="J117" s="54"/>
      <c r="K117" s="58"/>
    </row>
    <row r="118" spans="1:11" ht="25.5">
      <c r="A118" s="35"/>
      <c r="B118" s="24" t="s">
        <v>147</v>
      </c>
      <c r="C118" s="36"/>
      <c r="D118" s="78">
        <v>54</v>
      </c>
      <c r="E118" s="49">
        <f t="shared" ref="E118" si="53">C118+D118</f>
        <v>54</v>
      </c>
      <c r="F118" s="49"/>
      <c r="G118" s="75">
        <f>G71</f>
        <v>91.6</v>
      </c>
      <c r="H118" s="49">
        <f t="shared" ref="H118" si="54">F118+G118</f>
        <v>91.6</v>
      </c>
      <c r="I118" s="58"/>
      <c r="J118" s="54">
        <f t="shared" ref="J118" si="55">G118/D118*100-100</f>
        <v>69.629629629629619</v>
      </c>
      <c r="K118" s="81">
        <f>H118/E118*100-100</f>
        <v>69.629629629629619</v>
      </c>
    </row>
    <row r="119" spans="1:11" ht="25.5">
      <c r="A119" s="35"/>
      <c r="B119" s="28" t="s">
        <v>148</v>
      </c>
      <c r="C119" s="36"/>
      <c r="D119" s="78">
        <v>96</v>
      </c>
      <c r="E119" s="49">
        <f t="shared" ref="E119" si="56">C119+D119</f>
        <v>96</v>
      </c>
      <c r="F119" s="49"/>
      <c r="G119" s="75">
        <f t="shared" ref="G119:G120" si="57">G72</f>
        <v>37.5</v>
      </c>
      <c r="H119" s="49">
        <f t="shared" ref="H119" si="58">F119+G119</f>
        <v>37.5</v>
      </c>
      <c r="I119" s="58"/>
      <c r="J119" s="54">
        <f>G119/D119*100-100</f>
        <v>-60.9375</v>
      </c>
      <c r="K119" s="81">
        <f>H119/E119*100-100</f>
        <v>-60.9375</v>
      </c>
    </row>
    <row r="120" spans="1:11" ht="51">
      <c r="A120" s="35"/>
      <c r="B120" s="29" t="s">
        <v>149</v>
      </c>
      <c r="C120" s="36"/>
      <c r="D120" s="78">
        <v>99</v>
      </c>
      <c r="E120" s="49">
        <f>D120</f>
        <v>99</v>
      </c>
      <c r="F120" s="49"/>
      <c r="G120" s="53">
        <f t="shared" si="57"/>
        <v>99.3</v>
      </c>
      <c r="H120" s="49">
        <f t="shared" ref="H120" si="59">F120+G120</f>
        <v>99.3</v>
      </c>
      <c r="I120" s="58"/>
      <c r="J120" s="54">
        <f t="shared" ref="J120" si="60">G120/D120*100-100</f>
        <v>0.30303030303029743</v>
      </c>
      <c r="K120" s="82">
        <f>H120/E120*100-100</f>
        <v>0.30303030303029743</v>
      </c>
    </row>
    <row r="121" spans="1:11" ht="17.45" customHeight="1">
      <c r="A121" s="109" t="s">
        <v>95</v>
      </c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</row>
    <row r="122" spans="1:11" ht="21" customHeight="1">
      <c r="A122" s="110" t="s">
        <v>119</v>
      </c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</row>
    <row r="123" spans="1:11" ht="14.1" customHeight="1">
      <c r="A123" s="111" t="s">
        <v>97</v>
      </c>
      <c r="B123" s="111"/>
      <c r="C123" s="111"/>
      <c r="D123" s="111"/>
      <c r="E123" s="111"/>
      <c r="F123" s="111"/>
      <c r="G123" s="111"/>
      <c r="H123" s="111"/>
      <c r="I123" s="111"/>
      <c r="J123" s="111"/>
      <c r="K123" s="111"/>
    </row>
    <row r="124" spans="1:11" ht="23.65" customHeight="1">
      <c r="A124" s="102" t="s">
        <v>98</v>
      </c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</row>
    <row r="126" spans="1:11" ht="15" customHeight="1">
      <c r="A126" s="112" t="s">
        <v>107</v>
      </c>
      <c r="B126" s="103"/>
      <c r="C126" s="103"/>
      <c r="D126" s="103"/>
      <c r="E126" s="103"/>
      <c r="F126" s="103"/>
      <c r="G126" s="103"/>
      <c r="H126" s="103"/>
      <c r="I126" s="103"/>
      <c r="J126" s="103"/>
      <c r="K126" s="103"/>
    </row>
    <row r="128" spans="1:11" ht="72">
      <c r="A128" s="39" t="s">
        <v>37</v>
      </c>
      <c r="B128" s="37" t="s">
        <v>8</v>
      </c>
      <c r="C128" s="14" t="s">
        <v>99</v>
      </c>
      <c r="D128" s="14" t="s">
        <v>100</v>
      </c>
      <c r="E128" s="14" t="s">
        <v>101</v>
      </c>
      <c r="F128" s="14" t="s">
        <v>81</v>
      </c>
      <c r="G128" s="14" t="s">
        <v>102</v>
      </c>
      <c r="H128" s="14" t="s">
        <v>103</v>
      </c>
    </row>
    <row r="129" spans="1:8" ht="15">
      <c r="A129" s="39" t="s">
        <v>5</v>
      </c>
      <c r="B129" s="37" t="s">
        <v>17</v>
      </c>
      <c r="C129" s="39" t="s">
        <v>26</v>
      </c>
      <c r="D129" s="39" t="s">
        <v>32</v>
      </c>
      <c r="E129" s="39" t="s">
        <v>31</v>
      </c>
      <c r="F129" s="39" t="s">
        <v>38</v>
      </c>
      <c r="G129" s="39" t="s">
        <v>30</v>
      </c>
      <c r="H129" s="39" t="s">
        <v>39</v>
      </c>
    </row>
    <row r="130" spans="1:8" ht="15">
      <c r="A130" s="39" t="s">
        <v>40</v>
      </c>
      <c r="B130" s="37" t="s">
        <v>41</v>
      </c>
      <c r="C130" s="39" t="s">
        <v>10</v>
      </c>
      <c r="D130" s="39"/>
      <c r="E130" s="39"/>
      <c r="F130" s="39">
        <f>E130-D130</f>
        <v>0</v>
      </c>
      <c r="G130" s="39" t="s">
        <v>10</v>
      </c>
      <c r="H130" s="39" t="s">
        <v>10</v>
      </c>
    </row>
    <row r="131" spans="1:8" ht="15">
      <c r="A131" s="39"/>
      <c r="B131" s="37" t="s">
        <v>42</v>
      </c>
      <c r="C131" s="39" t="s">
        <v>10</v>
      </c>
      <c r="D131" s="39"/>
      <c r="E131" s="39"/>
      <c r="F131" s="39">
        <f t="shared" ref="F131:F132" si="61">E131-D131</f>
        <v>0</v>
      </c>
      <c r="G131" s="39" t="s">
        <v>10</v>
      </c>
      <c r="H131" s="39" t="s">
        <v>10</v>
      </c>
    </row>
    <row r="132" spans="1:8" ht="30">
      <c r="A132" s="39"/>
      <c r="B132" s="37" t="s">
        <v>43</v>
      </c>
      <c r="C132" s="39" t="s">
        <v>10</v>
      </c>
      <c r="D132" s="39"/>
      <c r="E132" s="39"/>
      <c r="F132" s="39">
        <f t="shared" si="61"/>
        <v>0</v>
      </c>
      <c r="G132" s="39" t="s">
        <v>10</v>
      </c>
      <c r="H132" s="39" t="s">
        <v>10</v>
      </c>
    </row>
    <row r="133" spans="1:8" ht="15">
      <c r="A133" s="39"/>
      <c r="B133" s="37" t="s">
        <v>44</v>
      </c>
      <c r="C133" s="39" t="s">
        <v>10</v>
      </c>
      <c r="D133" s="39"/>
      <c r="E133" s="39"/>
      <c r="F133" s="39"/>
      <c r="G133" s="39" t="s">
        <v>10</v>
      </c>
      <c r="H133" s="39" t="s">
        <v>10</v>
      </c>
    </row>
    <row r="134" spans="1:8" ht="15">
      <c r="A134" s="39"/>
      <c r="B134" s="37" t="s">
        <v>45</v>
      </c>
      <c r="C134" s="39" t="s">
        <v>10</v>
      </c>
      <c r="D134" s="39"/>
      <c r="E134" s="39"/>
      <c r="F134" s="39"/>
      <c r="G134" s="39" t="s">
        <v>10</v>
      </c>
      <c r="H134" s="39" t="s">
        <v>10</v>
      </c>
    </row>
    <row r="135" spans="1:8">
      <c r="A135" s="96" t="s">
        <v>112</v>
      </c>
      <c r="B135" s="95"/>
      <c r="C135" s="95"/>
      <c r="D135" s="95"/>
      <c r="E135" s="95"/>
      <c r="F135" s="95"/>
      <c r="G135" s="95"/>
      <c r="H135" s="95"/>
    </row>
    <row r="136" spans="1:8" ht="15">
      <c r="A136" s="39" t="s">
        <v>17</v>
      </c>
      <c r="B136" s="37" t="s">
        <v>46</v>
      </c>
      <c r="C136" s="39" t="s">
        <v>10</v>
      </c>
      <c r="D136" s="39"/>
      <c r="E136" s="39"/>
      <c r="F136" s="39">
        <f t="shared" ref="F136" si="62">E136-D136</f>
        <v>0</v>
      </c>
      <c r="G136" s="39" t="s">
        <v>10</v>
      </c>
      <c r="H136" s="39" t="s">
        <v>10</v>
      </c>
    </row>
    <row r="137" spans="1:8">
      <c r="A137" s="96" t="s">
        <v>154</v>
      </c>
      <c r="B137" s="95"/>
      <c r="C137" s="95"/>
      <c r="D137" s="95"/>
      <c r="E137" s="95"/>
      <c r="F137" s="95"/>
      <c r="G137" s="95"/>
      <c r="H137" s="95"/>
    </row>
    <row r="138" spans="1:8">
      <c r="A138" s="95" t="s">
        <v>47</v>
      </c>
      <c r="B138" s="95"/>
      <c r="C138" s="95"/>
      <c r="D138" s="95"/>
      <c r="E138" s="95"/>
      <c r="F138" s="95"/>
      <c r="G138" s="95"/>
      <c r="H138" s="95"/>
    </row>
    <row r="139" spans="1:8" ht="15">
      <c r="A139" s="39" t="s">
        <v>19</v>
      </c>
      <c r="B139" s="37" t="s">
        <v>48</v>
      </c>
      <c r="C139" s="39"/>
      <c r="D139" s="39"/>
      <c r="E139" s="39"/>
      <c r="F139" s="39"/>
      <c r="G139" s="39"/>
      <c r="H139" s="39"/>
    </row>
    <row r="140" spans="1:8" ht="15">
      <c r="A140" s="39"/>
      <c r="B140" s="37" t="s">
        <v>49</v>
      </c>
      <c r="C140" s="39"/>
      <c r="D140" s="39"/>
      <c r="E140" s="39"/>
      <c r="F140" s="39">
        <f t="shared" ref="F140" si="63">E140-D140</f>
        <v>0</v>
      </c>
      <c r="G140" s="39"/>
      <c r="H140" s="39"/>
    </row>
    <row r="141" spans="1:8">
      <c r="A141" s="95" t="s">
        <v>50</v>
      </c>
      <c r="B141" s="95"/>
      <c r="C141" s="95"/>
      <c r="D141" s="95"/>
      <c r="E141" s="95"/>
      <c r="F141" s="95"/>
      <c r="G141" s="95"/>
      <c r="H141" s="95"/>
    </row>
    <row r="142" spans="1:8" ht="30">
      <c r="A142" s="39"/>
      <c r="B142" s="38" t="s">
        <v>111</v>
      </c>
      <c r="C142" s="39"/>
      <c r="D142" s="39"/>
      <c r="E142" s="39"/>
      <c r="F142" s="39">
        <f t="shared" ref="F142" si="64">E142-D142</f>
        <v>0</v>
      </c>
      <c r="G142" s="39"/>
      <c r="H142" s="39"/>
    </row>
    <row r="143" spans="1:8" ht="30">
      <c r="A143" s="39"/>
      <c r="B143" s="37" t="s">
        <v>51</v>
      </c>
      <c r="C143" s="39"/>
      <c r="D143" s="39"/>
      <c r="E143" s="39"/>
      <c r="F143" s="39"/>
      <c r="G143" s="39"/>
      <c r="H143" s="39"/>
    </row>
    <row r="144" spans="1:8" ht="30">
      <c r="A144" s="39" t="s">
        <v>20</v>
      </c>
      <c r="B144" s="37" t="s">
        <v>52</v>
      </c>
      <c r="C144" s="39" t="s">
        <v>10</v>
      </c>
      <c r="D144" s="39"/>
      <c r="E144" s="39"/>
      <c r="F144" s="39"/>
      <c r="G144" s="39" t="s">
        <v>10</v>
      </c>
      <c r="H144" s="39" t="s">
        <v>10</v>
      </c>
    </row>
    <row r="145" spans="1:11" ht="22.9" customHeight="1">
      <c r="A145" s="115" t="s">
        <v>155</v>
      </c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 ht="18" customHeight="1">
      <c r="A146" s="113" t="s">
        <v>171</v>
      </c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</row>
    <row r="147" spans="1:11" ht="18" customHeight="1">
      <c r="A147" s="113" t="s">
        <v>104</v>
      </c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</row>
    <row r="148" spans="1:11" ht="14.25" customHeight="1">
      <c r="A148" s="117" t="s">
        <v>172</v>
      </c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</row>
    <row r="149" spans="1:11" ht="14.25" customHeight="1">
      <c r="A149" s="113" t="s">
        <v>156</v>
      </c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</row>
    <row r="150" spans="1:11" ht="14.25" customHeight="1">
      <c r="A150" s="113" t="s">
        <v>157</v>
      </c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</row>
    <row r="151" spans="1:11" ht="21" customHeight="1">
      <c r="A151" s="113" t="s">
        <v>158</v>
      </c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</row>
    <row r="153" spans="1:11" ht="15.6" customHeight="1">
      <c r="B153" s="12" t="s">
        <v>109</v>
      </c>
      <c r="C153" s="8"/>
      <c r="D153" s="8"/>
      <c r="E153" s="114" t="s">
        <v>115</v>
      </c>
      <c r="F153" s="114"/>
      <c r="G153" s="114"/>
    </row>
  </sheetData>
  <mergeCells count="73">
    <mergeCell ref="A151:K151"/>
    <mergeCell ref="E153:G153"/>
    <mergeCell ref="A145:K145"/>
    <mergeCell ref="A146:K146"/>
    <mergeCell ref="A147:K147"/>
    <mergeCell ref="A148:K148"/>
    <mergeCell ref="A149:K149"/>
    <mergeCell ref="A150:K150"/>
    <mergeCell ref="A141:H141"/>
    <mergeCell ref="A84:K84"/>
    <mergeCell ref="A103:K103"/>
    <mergeCell ref="A104:K104"/>
    <mergeCell ref="A121:K121"/>
    <mergeCell ref="A122:K122"/>
    <mergeCell ref="A123:K123"/>
    <mergeCell ref="A124:K124"/>
    <mergeCell ref="A126:K126"/>
    <mergeCell ref="A135:H135"/>
    <mergeCell ref="A137:H137"/>
    <mergeCell ref="A138:H138"/>
    <mergeCell ref="A83:K83"/>
    <mergeCell ref="A74:K74"/>
    <mergeCell ref="A75:K75"/>
    <mergeCell ref="A76:K76"/>
    <mergeCell ref="A77:K77"/>
    <mergeCell ref="A78:K78"/>
    <mergeCell ref="A79:K79"/>
    <mergeCell ref="A80:A81"/>
    <mergeCell ref="B80:B81"/>
    <mergeCell ref="C80:E80"/>
    <mergeCell ref="F80:H80"/>
    <mergeCell ref="I80:K80"/>
    <mergeCell ref="C70:E70"/>
    <mergeCell ref="F70:H70"/>
    <mergeCell ref="I70:K70"/>
    <mergeCell ref="C55:E55"/>
    <mergeCell ref="F55:H55"/>
    <mergeCell ref="I55:K55"/>
    <mergeCell ref="A59:K59"/>
    <mergeCell ref="C60:E60"/>
    <mergeCell ref="F60:H60"/>
    <mergeCell ref="I60:K60"/>
    <mergeCell ref="A64:K64"/>
    <mergeCell ref="C65:E65"/>
    <mergeCell ref="F65:H65"/>
    <mergeCell ref="I65:K65"/>
    <mergeCell ref="A69:K69"/>
    <mergeCell ref="A17:K17"/>
    <mergeCell ref="A32:K32"/>
    <mergeCell ref="A38:E38"/>
    <mergeCell ref="A45:E45"/>
    <mergeCell ref="A51:K51"/>
    <mergeCell ref="A53:A54"/>
    <mergeCell ref="B53:B54"/>
    <mergeCell ref="C53:E53"/>
    <mergeCell ref="F53:H53"/>
    <mergeCell ref="I53:K53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2021-06-25T11:54:02Z</cp:lastPrinted>
  <dcterms:created xsi:type="dcterms:W3CDTF">2019-07-18T07:25:18Z</dcterms:created>
  <dcterms:modified xsi:type="dcterms:W3CDTF">2021-07-30T11:27:46Z</dcterms:modified>
</cp:coreProperties>
</file>