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8460" tabRatio="895" activeTab="0"/>
  </bookViews>
  <sheets>
    <sheet name="01.10.2021  " sheetId="1" r:id="rId1"/>
  </sheets>
  <definedNames>
    <definedName name="_xlnm.Print_Area" localSheetId="0">'01.10.2021  '!$A$1:$J$147</definedName>
  </definedNames>
  <calcPr fullCalcOnLoad="1"/>
</workbook>
</file>

<file path=xl/sharedStrings.xml><?xml version="1.0" encoding="utf-8"?>
<sst xmlns="http://schemas.openxmlformats.org/spreadsheetml/2006/main" count="218" uniqueCount="171">
  <si>
    <t>0210180</t>
  </si>
  <si>
    <t>0212111</t>
  </si>
  <si>
    <t>0212143</t>
  </si>
  <si>
    <t>0212144</t>
  </si>
  <si>
    <t>0212152</t>
  </si>
  <si>
    <t>0213242</t>
  </si>
  <si>
    <t>0213112</t>
  </si>
  <si>
    <t>0213121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</si>
  <si>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</si>
  <si>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</si>
  <si>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</si>
  <si>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</si>
  <si>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</si>
  <si>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</si>
  <si>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</si>
  <si>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</si>
  <si>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</si>
  <si>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</si>
  <si>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</si>
  <si>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</si>
  <si>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</si>
  <si>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</si>
  <si>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</si>
  <si>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</si>
  <si>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>1210180</t>
  </si>
  <si>
    <t>1216011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</si>
  <si>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</si>
  <si>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</si>
  <si>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</si>
  <si>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</si>
  <si>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</si>
  <si>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</si>
  <si>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</si>
  <si>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</si>
  <si>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</si>
  <si>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</si>
  <si>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</si>
  <si>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</si>
  <si>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</si>
  <si>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</si>
  <si>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</si>
  <si>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</si>
  <si>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</si>
  <si>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</si>
  <si>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</si>
  <si>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</si>
  <si>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</si>
  <si>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</si>
  <si>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</si>
  <si>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</si>
  <si>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</si>
  <si>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</si>
  <si>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</si>
  <si>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</si>
  <si>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</si>
  <si>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</si>
  <si>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</si>
  <si>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</si>
  <si>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</si>
  <si>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</si>
  <si>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</si>
  <si>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</si>
  <si>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</si>
  <si>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3710160</t>
  </si>
  <si>
    <t>0212030</t>
  </si>
  <si>
    <t xml:space="preserve">Міська цільова Програма оснащення медичною технікою та виробами медичного призначення на 2020 - 2022 роки 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</si>
  <si>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</si>
  <si>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</si>
  <si>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</si>
  <si>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</si>
  <si>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</si>
  <si>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</si>
  <si>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</si>
  <si>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</si>
  <si>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</si>
  <si>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</si>
  <si>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</si>
  <si>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</si>
  <si>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</si>
  <si>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</si>
  <si>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</si>
  <si>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</si>
  <si>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</si>
  <si>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</si>
  <si>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</si>
  <si>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</si>
  <si>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</si>
  <si>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</si>
  <si>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>1217640</t>
  </si>
  <si>
    <t>1115061</t>
  </si>
  <si>
    <t>1014060</t>
  </si>
  <si>
    <t>1217693</t>
  </si>
  <si>
    <t>Міська програма "Ніжин - дітям" на період до 2021рр.</t>
  </si>
  <si>
    <t>про  обяг  фінансування  місцевих/регіональних програм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</si>
  <si>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</si>
  <si>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0217670</t>
  </si>
  <si>
    <t>ВСЬОГО</t>
  </si>
  <si>
    <t>ІНФОРМАЦІЯ</t>
  </si>
  <si>
    <t>№ п/п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</si>
  <si>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</si>
  <si>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</si>
  <si>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</si>
  <si>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</si>
  <si>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реалізації громадського бюджету(бюджету участі) міста Ніжина на 2017-2021 роки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</si>
  <si>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2021рік</t>
  </si>
  <si>
    <t>Програма юридичного обслуговування Ніжинської міської ради та виконавчого комітету Ніжинської міської ради на 2021рік</t>
  </si>
  <si>
    <t xml:space="preserve">Міська цільова програма з виконання власних повноважень Ніжинської міської ради на 2021рік </t>
  </si>
  <si>
    <t>Обсяг фінансування (затверджено  із змінами) на 2021рік</t>
  </si>
  <si>
    <t>Назва програми, що  фінансується з місцевих бюджетів у 2021році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</si>
  <si>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на 2021р.</t>
  </si>
  <si>
    <t xml:space="preserve">Міська цільова програма «Фінансова підтримка та розвиток Комунального некомерційного підприємства «Ніжинський міський пологовий будинок» на 2021рік 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</si>
  <si>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2021рік</t>
  </si>
  <si>
    <t xml:space="preserve"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
</t>
  </si>
  <si>
    <t>Міська цільова програма «Забезпечення централізованих заходів з лікування хворих на цукровий  та  нецукровий  діабет" на 2021р.</t>
  </si>
  <si>
    <t>Міська  цільова програма «Турбота» на 2021р.</t>
  </si>
  <si>
    <t xml:space="preserve">Комплексна міська програма підтримки сім’ї, гендерної  рівності  та протидії  торгівлі  людьми на 2021рік </t>
  </si>
  <si>
    <t xml:space="preserve">Міська цільова програма «Молодь  Ніжинської  територіальної громади» на 2021-2023рр. </t>
  </si>
  <si>
    <t xml:space="preserve">Міська цільова Програма національно-патріотичного виховання на 2021-2025роки 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</si>
  <si>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</si>
  <si>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 xml:space="preserve">Міська цільова Програма "Розробка схем та проектних рішень масового застосування та детального планування на 2021р." </t>
  </si>
  <si>
    <t>Програма розвитку малого та  середнього  підприємництва  у Ніжинській міській територіальній громаді на 2021-2027 роки</t>
  </si>
  <si>
    <t xml:space="preserve">Програма стимулювання  до  запровадження  енергоефективних  заходів населення, об’єднань співвласників  багатоквартирних  будинків  (ОСББ)  та  житлово-будівельних  кооперативів  (ЖБК)  населених   пунктів,  що  входять  до  складу  Ніжинської  міської  територіальної  громади  на 2021рік
</t>
  </si>
  <si>
    <t xml:space="preserve">Міська цільова програма розвитку цивільного захисту Ніжинської міської  територіальної громади на 2021рік </t>
  </si>
  <si>
    <t>0218210</t>
  </si>
  <si>
    <t>Програма забезпечення діяльності комунального підприємства “Муніципальна варта” Ніжинської міської ради на 2021 рік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</si>
  <si>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 на 2021рік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</si>
  <si>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2021рік» </t>
  </si>
  <si>
    <t xml:space="preserve">Програма  «Соціальний  захист  учнів закладів загальної середньої освіти   Ніжинської міської територіальної громади  шляхом організації гарячого харчування у 2021році»    </t>
  </si>
  <si>
    <t>Міська програма по підтримці випускників закладів загальної середньої освіти, які отримали 200 балів (з одного предмету) і більше за результатами зовнішнього  незалежного  оцінювання у  2021році</t>
  </si>
  <si>
    <t>Міська цільова програма соціального захисту членів сімей військовослужбовців на 2021рік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</si>
  <si>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2021рік  </t>
  </si>
  <si>
    <t xml:space="preserve">Міська цільова Програма з надання пільг на оплату житлово-комунальних та інших послуг на 2021рік </t>
  </si>
  <si>
    <t xml:space="preserve">Міська  цільова програма підтримки діяльності Ніжинської міської організації ветеранів України  на 2021рік  </t>
  </si>
  <si>
    <t>Міська  цільова  програма підтримки діяльності  Ніжинської територіальної організації УТОГ на 2021рік</t>
  </si>
  <si>
    <t>Програма громадських оплачуваних робіт Ніжинської міської територіальної громади 2021рік</t>
  </si>
  <si>
    <t>Міська цільова Програма фінансової підтримки діяльності відокремленого підрозділу Чернігівської обласної організації Товариства Червоного Хреста України на 2021 рік</t>
  </si>
  <si>
    <t xml:space="preserve">Програма  розвитку культури, мистецтва і  охорони культурної спадщини на  2021рік  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</si>
  <si>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рік 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</si>
  <si>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2021рік»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</si>
  <si>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</si>
  <si>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 xml:space="preserve">Міська цільова програма  «Забезпечення функціонування громадських вбиралень на 2021р.» 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</si>
  <si>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</si>
  <si>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2021рік» </t>
  </si>
  <si>
    <t xml:space="preserve">Міська програма реалізації повноважень міської ради у галузі земельних відносин на 2021рік  </t>
  </si>
  <si>
    <t xml:space="preserve"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 на 2021 рік </t>
  </si>
  <si>
    <t xml:space="preserve">Міська цільова Програма «Розвитку та фінансової підтримки комунальних підприємств Ніжинської міської   територіальної громади на 2021рік» </t>
  </si>
  <si>
    <t xml:space="preserve">Міська програми  з  охорони життя  людей  на  водних  об’єктах Ніжинської міської територіальної громади на 2021рік  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</si>
  <si>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2021р.»  </t>
  </si>
  <si>
    <t>Програма з управління комунальним майном Ніжинської міської територіальної громади на 2021рік</t>
  </si>
  <si>
    <t>Програма юридичного обслуговування управління  комунального майна  та  земельних відносин  Ніжинської  міської  ради Чернігівської області на 2021рік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</si>
  <si>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</si>
  <si>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</si>
  <si>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</si>
  <si>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</si>
  <si>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</si>
  <si>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</si>
  <si>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</si>
  <si>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</si>
  <si>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</si>
  <si>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Програма розвитку та функціонування української мови в закладах освіти у 2021році "Сильна мова - успішна держава"</t>
  </si>
  <si>
    <t>Міська цільова програма "Реставрація пам’яток архітектури Ніжинської міської  територіальної громади в 2021році"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</si>
  <si>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2021рік</t>
  </si>
  <si>
    <t>Міська цільова програма співфінансування робіт з ремонту та утримання фасадів багатоквартирних житлових будинків центральних вулиць м.Ніжина на 2021р.</t>
  </si>
  <si>
    <t xml:space="preserve">Міська програма забезпечення службовим житлом лікарів  КНП «Ніжинська ЦМЛ ім. М.Галицького» Ніжинської міської ради Чернігівської області на 2020-2021 роки
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</si>
  <si>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</si>
  <si>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</si>
  <si>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</si>
  <si>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Ніжинської міської теритріальної громади за 9 місяців 2021р.</t>
  </si>
  <si>
    <t>Профінансовано станом на 01.10.21р.</t>
  </si>
  <si>
    <t>0210160</t>
  </si>
  <si>
    <t>Начальник фінансового управління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</si>
</sst>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49" applyNumberFormat="1" applyFont="1" applyFill="1" applyBorder="1" applyAlignment="1">
      <alignment horizontal="left" vertical="center" wrapText="1"/>
      <protection/>
    </xf>
    <xf numFmtId="187" fontId="5" fillId="0" borderId="10" xfId="64" applyFont="1" applyFill="1" applyBorder="1" applyAlignment="1">
      <alignment horizontal="center" vertical="center" wrapText="1"/>
    </xf>
    <xf numFmtId="187" fontId="4" fillId="0" borderId="10" xfId="64" applyFont="1" applyFill="1" applyBorder="1" applyAlignment="1">
      <alignment horizontal="center" vertical="center" wrapText="1"/>
    </xf>
    <xf numFmtId="192" fontId="5" fillId="0" borderId="10" xfId="64" applyNumberFormat="1" applyFont="1" applyFill="1" applyBorder="1" applyAlignment="1">
      <alignment horizontal="center" vertical="center" wrapText="1"/>
    </xf>
    <xf numFmtId="187" fontId="5" fillId="0" borderId="10" xfId="64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7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1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7" fontId="5" fillId="0" borderId="10" xfId="64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10" xfId="49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Normal="85" zoomScaleSheetLayoutView="100" zoomScalePageLayoutView="0" workbookViewId="0" topLeftCell="A1">
      <pane xSplit="3" ySplit="5" topLeftCell="D1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46" sqref="C146:C147"/>
    </sheetView>
  </sheetViews>
  <sheetFormatPr defaultColWidth="8.875" defaultRowHeight="12.75"/>
  <cols>
    <col min="1" max="1" width="5.375" style="20" customWidth="1"/>
    <col min="2" max="2" width="12.875" style="21" customWidth="1"/>
    <col min="3" max="3" width="44.375" style="21" customWidth="1"/>
    <col min="4" max="4" width="18.00390625" style="6" customWidth="1"/>
    <col min="5" max="5" width="15.625" style="6" hidden="1" customWidth="1"/>
    <col min="6" max="6" width="15.625" style="2" hidden="1" customWidth="1"/>
    <col min="7" max="7" width="17.125" style="7" customWidth="1"/>
    <col min="8" max="9" width="15.625" style="6" hidden="1" customWidth="1"/>
    <col min="10" max="10" width="9.125" style="7" customWidth="1"/>
    <col min="11" max="11" width="48.375" style="3" customWidth="1"/>
    <col min="12" max="16384" width="8.875" style="21" customWidth="1"/>
  </cols>
  <sheetData>
    <row r="1" spans="1:11" s="6" customFormat="1" ht="19.5" customHeight="1">
      <c r="A1" s="2"/>
      <c r="B1" s="50" t="s">
        <v>97</v>
      </c>
      <c r="C1" s="50"/>
      <c r="D1" s="50"/>
      <c r="E1" s="50"/>
      <c r="F1" s="50"/>
      <c r="G1" s="50"/>
      <c r="H1" s="50"/>
      <c r="I1" s="50"/>
      <c r="J1" s="50"/>
      <c r="K1" s="3"/>
    </row>
    <row r="2" spans="1:11" s="6" customFormat="1" ht="19.5" customHeight="1">
      <c r="A2" s="2"/>
      <c r="B2" s="51" t="s">
        <v>93</v>
      </c>
      <c r="C2" s="51"/>
      <c r="D2" s="51"/>
      <c r="E2" s="51"/>
      <c r="F2" s="51"/>
      <c r="G2" s="51"/>
      <c r="H2" s="51"/>
      <c r="I2" s="51"/>
      <c r="J2" s="51"/>
      <c r="K2" s="3"/>
    </row>
    <row r="3" spans="1:11" s="6" customFormat="1" ht="19.5" customHeight="1">
      <c r="A3" s="2"/>
      <c r="B3" s="52" t="s">
        <v>167</v>
      </c>
      <c r="C3" s="52"/>
      <c r="D3" s="52"/>
      <c r="E3" s="52"/>
      <c r="F3" s="52"/>
      <c r="G3" s="52"/>
      <c r="H3" s="52"/>
      <c r="I3" s="52"/>
      <c r="J3" s="52"/>
      <c r="K3" s="3"/>
    </row>
    <row r="4" spans="1:11" s="6" customFormat="1" ht="11.25" customHeight="1">
      <c r="A4" s="2"/>
      <c r="F4" s="2"/>
      <c r="G4" s="7"/>
      <c r="J4" s="7"/>
      <c r="K4" s="3"/>
    </row>
    <row r="5" spans="1:11" s="6" customFormat="1" ht="92.25">
      <c r="A5" s="25" t="s">
        <v>98</v>
      </c>
      <c r="B5" s="26" t="s">
        <v>32</v>
      </c>
      <c r="C5" s="25" t="s">
        <v>108</v>
      </c>
      <c r="D5" s="25" t="s">
        <v>107</v>
      </c>
      <c r="E5" s="24" t="s">
        <v>38</v>
      </c>
      <c r="F5" s="24" t="s">
        <v>39</v>
      </c>
      <c r="G5" s="25" t="s">
        <v>168</v>
      </c>
      <c r="H5" s="24" t="s">
        <v>40</v>
      </c>
      <c r="I5" s="24" t="s">
        <v>41</v>
      </c>
      <c r="J5" s="25" t="s">
        <v>99</v>
      </c>
      <c r="K5" s="3"/>
    </row>
    <row r="6" spans="1:11" s="22" customFormat="1" ht="26.25" customHeight="1">
      <c r="A6" s="47">
        <v>1</v>
      </c>
      <c r="B6" s="28" t="s">
        <v>51</v>
      </c>
      <c r="C6" s="48" t="s">
        <v>104</v>
      </c>
      <c r="D6" s="31">
        <f>E6+F6</f>
        <v>238600</v>
      </c>
      <c r="E6" s="30">
        <f>E7+E11+E12+E8+E9+E10</f>
        <v>238600</v>
      </c>
      <c r="F6" s="30">
        <f>F7+F11+F12+F8+F9+F10</f>
        <v>0</v>
      </c>
      <c r="G6" s="31">
        <f>H6+I6</f>
        <v>151872.93</v>
      </c>
      <c r="H6" s="30">
        <f>H7+H11+H12+H8+H9+H10</f>
        <v>151872.93</v>
      </c>
      <c r="I6" s="30">
        <f>I7+I11+I12+I8+I9+I10</f>
        <v>0</v>
      </c>
      <c r="J6" s="32">
        <f aca="true" t="shared" si="0" ref="J6:J140">G6/D6*100</f>
        <v>63.651689019279125</v>
      </c>
      <c r="K6" s="11"/>
    </row>
    <row r="7" spans="1:11" s="22" customFormat="1" ht="18" customHeight="1">
      <c r="A7" s="47"/>
      <c r="B7" s="5" t="s">
        <v>0</v>
      </c>
      <c r="C7" s="48"/>
      <c r="D7" s="31">
        <f aca="true" t="shared" si="1" ref="D7:D75">E7+F7</f>
        <v>226100</v>
      </c>
      <c r="E7" s="30">
        <v>226100</v>
      </c>
      <c r="F7" s="30"/>
      <c r="G7" s="31">
        <f aca="true" t="shared" si="2" ref="G7:G75">H7+I7</f>
        <v>142072.93</v>
      </c>
      <c r="H7" s="30">
        <v>142072.93</v>
      </c>
      <c r="I7" s="30"/>
      <c r="J7" s="32">
        <f t="shared" si="0"/>
        <v>62.8363246351172</v>
      </c>
      <c r="K7" s="11"/>
    </row>
    <row r="8" spans="1:11" s="22" customFormat="1" ht="18" customHeight="1">
      <c r="A8" s="47"/>
      <c r="B8" s="5" t="s">
        <v>33</v>
      </c>
      <c r="C8" s="48"/>
      <c r="D8" s="31">
        <f t="shared" si="1"/>
        <v>8000</v>
      </c>
      <c r="E8" s="30">
        <v>8000</v>
      </c>
      <c r="F8" s="30">
        <v>0</v>
      </c>
      <c r="G8" s="31">
        <f t="shared" si="2"/>
        <v>8000</v>
      </c>
      <c r="H8" s="30">
        <v>8000</v>
      </c>
      <c r="I8" s="30"/>
      <c r="J8" s="32">
        <f t="shared" si="0"/>
        <v>100</v>
      </c>
      <c r="K8" s="11"/>
    </row>
    <row r="9" spans="1:11" s="22" customFormat="1" ht="18" customHeight="1">
      <c r="A9" s="47"/>
      <c r="B9" s="5" t="s">
        <v>19</v>
      </c>
      <c r="C9" s="48"/>
      <c r="D9" s="31">
        <f t="shared" si="1"/>
        <v>2000</v>
      </c>
      <c r="E9" s="30">
        <v>2000</v>
      </c>
      <c r="F9" s="30"/>
      <c r="G9" s="31">
        <f t="shared" si="2"/>
        <v>0</v>
      </c>
      <c r="H9" s="30">
        <v>0</v>
      </c>
      <c r="I9" s="30"/>
      <c r="J9" s="32">
        <f t="shared" si="0"/>
        <v>0</v>
      </c>
      <c r="K9" s="11"/>
    </row>
    <row r="10" spans="1:11" s="22" customFormat="1" ht="18" customHeight="1" hidden="1">
      <c r="A10" s="47"/>
      <c r="B10" s="5" t="s">
        <v>43</v>
      </c>
      <c r="C10" s="48"/>
      <c r="D10" s="31">
        <f t="shared" si="1"/>
        <v>0</v>
      </c>
      <c r="E10" s="30"/>
      <c r="F10" s="30"/>
      <c r="G10" s="31">
        <f t="shared" si="2"/>
        <v>0</v>
      </c>
      <c r="H10" s="30">
        <v>0</v>
      </c>
      <c r="I10" s="30"/>
      <c r="J10" s="32" t="e">
        <f t="shared" si="0"/>
        <v>#DIV/0!</v>
      </c>
      <c r="K10" s="11"/>
    </row>
    <row r="11" spans="1:11" s="22" customFormat="1" ht="15.75" customHeight="1" hidden="1">
      <c r="A11" s="47"/>
      <c r="B11" s="5" t="s">
        <v>24</v>
      </c>
      <c r="C11" s="48"/>
      <c r="D11" s="31">
        <f t="shared" si="1"/>
        <v>0</v>
      </c>
      <c r="E11" s="30"/>
      <c r="F11" s="30"/>
      <c r="G11" s="31">
        <f t="shared" si="2"/>
        <v>0</v>
      </c>
      <c r="H11" s="30"/>
      <c r="I11" s="30"/>
      <c r="J11" s="32" t="e">
        <f t="shared" si="0"/>
        <v>#DIV/0!</v>
      </c>
      <c r="K11" s="11"/>
    </row>
    <row r="12" spans="1:11" s="22" customFormat="1" ht="17.25" customHeight="1">
      <c r="A12" s="47"/>
      <c r="B12" s="5" t="s">
        <v>31</v>
      </c>
      <c r="C12" s="48"/>
      <c r="D12" s="31">
        <f t="shared" si="1"/>
        <v>2500</v>
      </c>
      <c r="E12" s="30">
        <v>2500</v>
      </c>
      <c r="F12" s="30"/>
      <c r="G12" s="31">
        <f t="shared" si="2"/>
        <v>1800</v>
      </c>
      <c r="H12" s="30">
        <v>1800</v>
      </c>
      <c r="I12" s="30"/>
      <c r="J12" s="32">
        <f t="shared" si="0"/>
        <v>72</v>
      </c>
      <c r="K12" s="11"/>
    </row>
    <row r="13" spans="1:11" s="22" customFormat="1" ht="60.75" customHeight="1">
      <c r="A13" s="27">
        <v>2</v>
      </c>
      <c r="B13" s="5" t="s">
        <v>0</v>
      </c>
      <c r="C13" s="29" t="s">
        <v>105</v>
      </c>
      <c r="D13" s="31">
        <f t="shared" si="1"/>
        <v>230000</v>
      </c>
      <c r="E13" s="30">
        <v>230000</v>
      </c>
      <c r="F13" s="30"/>
      <c r="G13" s="31">
        <f t="shared" si="2"/>
        <v>177298.17</v>
      </c>
      <c r="H13" s="30">
        <v>177298.17</v>
      </c>
      <c r="I13" s="30"/>
      <c r="J13" s="32">
        <f t="shared" si="0"/>
        <v>77.08616086956522</v>
      </c>
      <c r="K13" s="11"/>
    </row>
    <row r="14" spans="1:11" s="22" customFormat="1" ht="15" customHeight="1">
      <c r="A14" s="47">
        <v>3</v>
      </c>
      <c r="B14" s="28" t="s">
        <v>51</v>
      </c>
      <c r="C14" s="48" t="s">
        <v>106</v>
      </c>
      <c r="D14" s="31">
        <f t="shared" si="1"/>
        <v>539900</v>
      </c>
      <c r="E14" s="30">
        <f>SUM(E15:E21)</f>
        <v>539900</v>
      </c>
      <c r="F14" s="30">
        <f>SUM(F15:F21)</f>
        <v>0</v>
      </c>
      <c r="G14" s="31">
        <f t="shared" si="2"/>
        <v>367494.57</v>
      </c>
      <c r="H14" s="30">
        <f>SUM(H15:H21)</f>
        <v>367494.57</v>
      </c>
      <c r="I14" s="30">
        <f>SUM(I15:I21)</f>
        <v>0</v>
      </c>
      <c r="J14" s="32">
        <f t="shared" si="0"/>
        <v>68.06715502870902</v>
      </c>
      <c r="K14" s="11"/>
    </row>
    <row r="15" spans="1:11" s="22" customFormat="1" ht="20.25" customHeight="1">
      <c r="A15" s="47"/>
      <c r="B15" s="5" t="s">
        <v>0</v>
      </c>
      <c r="C15" s="48"/>
      <c r="D15" s="31">
        <f t="shared" si="1"/>
        <v>450000</v>
      </c>
      <c r="E15" s="30">
        <v>450000</v>
      </c>
      <c r="F15" s="30"/>
      <c r="G15" s="31">
        <f t="shared" si="2"/>
        <v>281785.57</v>
      </c>
      <c r="H15" s="30">
        <v>281785.57</v>
      </c>
      <c r="I15" s="30"/>
      <c r="J15" s="32">
        <f t="shared" si="0"/>
        <v>62.619015555555556</v>
      </c>
      <c r="K15" s="11"/>
    </row>
    <row r="16" spans="1:11" s="22" customFormat="1" ht="20.25" customHeight="1">
      <c r="A16" s="47"/>
      <c r="B16" s="5" t="s">
        <v>45</v>
      </c>
      <c r="C16" s="48"/>
      <c r="D16" s="31">
        <f t="shared" si="1"/>
        <v>83900</v>
      </c>
      <c r="E16" s="30">
        <v>83900</v>
      </c>
      <c r="F16" s="30"/>
      <c r="G16" s="31">
        <f t="shared" si="2"/>
        <v>83709</v>
      </c>
      <c r="H16" s="30">
        <v>83709</v>
      </c>
      <c r="I16" s="30"/>
      <c r="J16" s="32">
        <f t="shared" si="0"/>
        <v>99.77234803337306</v>
      </c>
      <c r="K16" s="11"/>
    </row>
    <row r="17" spans="1:11" s="22" customFormat="1" ht="23.25" customHeight="1">
      <c r="A17" s="47"/>
      <c r="B17" s="5" t="s">
        <v>33</v>
      </c>
      <c r="C17" s="48"/>
      <c r="D17" s="31">
        <f t="shared" si="1"/>
        <v>2000</v>
      </c>
      <c r="E17" s="30">
        <v>2000</v>
      </c>
      <c r="F17" s="30"/>
      <c r="G17" s="31">
        <f t="shared" si="2"/>
        <v>2000</v>
      </c>
      <c r="H17" s="30">
        <f>1500+500</f>
        <v>2000</v>
      </c>
      <c r="I17" s="30"/>
      <c r="J17" s="32">
        <f t="shared" si="0"/>
        <v>100</v>
      </c>
      <c r="K17" s="11"/>
    </row>
    <row r="18" spans="1:11" s="22" customFormat="1" ht="23.25" customHeight="1">
      <c r="A18" s="47"/>
      <c r="B18" s="5" t="s">
        <v>19</v>
      </c>
      <c r="C18" s="48"/>
      <c r="D18" s="31">
        <f t="shared" si="1"/>
        <v>2000</v>
      </c>
      <c r="E18" s="30">
        <v>2000</v>
      </c>
      <c r="F18" s="30"/>
      <c r="G18" s="31">
        <f t="shared" si="2"/>
        <v>0</v>
      </c>
      <c r="H18" s="30"/>
      <c r="I18" s="30"/>
      <c r="J18" s="32">
        <f t="shared" si="0"/>
        <v>0</v>
      </c>
      <c r="K18" s="11"/>
    </row>
    <row r="19" spans="1:11" s="22" customFormat="1" ht="19.5" customHeight="1">
      <c r="A19" s="47"/>
      <c r="B19" s="5" t="s">
        <v>43</v>
      </c>
      <c r="C19" s="48"/>
      <c r="D19" s="31">
        <f t="shared" si="1"/>
        <v>2000</v>
      </c>
      <c r="E19" s="30">
        <v>2000</v>
      </c>
      <c r="F19" s="30"/>
      <c r="G19" s="31">
        <f t="shared" si="2"/>
        <v>0</v>
      </c>
      <c r="H19" s="30"/>
      <c r="I19" s="30"/>
      <c r="J19" s="32">
        <f t="shared" si="0"/>
        <v>0</v>
      </c>
      <c r="K19" s="11"/>
    </row>
    <row r="20" spans="1:11" s="22" customFormat="1" ht="19.5" customHeight="1" hidden="1">
      <c r="A20" s="47"/>
      <c r="B20" s="5" t="s">
        <v>24</v>
      </c>
      <c r="C20" s="48"/>
      <c r="D20" s="31">
        <f t="shared" si="1"/>
        <v>0</v>
      </c>
      <c r="E20" s="30"/>
      <c r="F20" s="30"/>
      <c r="G20" s="31">
        <f t="shared" si="2"/>
        <v>0</v>
      </c>
      <c r="H20" s="30"/>
      <c r="I20" s="30"/>
      <c r="J20" s="32" t="e">
        <f t="shared" si="0"/>
        <v>#DIV/0!</v>
      </c>
      <c r="K20" s="11"/>
    </row>
    <row r="21" spans="1:11" s="22" customFormat="1" ht="19.5" customHeight="1" hidden="1">
      <c r="A21" s="47"/>
      <c r="B21" s="5" t="s">
        <v>31</v>
      </c>
      <c r="C21" s="48"/>
      <c r="D21" s="31">
        <f t="shared" si="1"/>
        <v>0</v>
      </c>
      <c r="E21" s="30"/>
      <c r="F21" s="30"/>
      <c r="G21" s="31">
        <f t="shared" si="2"/>
        <v>0</v>
      </c>
      <c r="H21" s="30"/>
      <c r="I21" s="30"/>
      <c r="J21" s="32" t="e">
        <f t="shared" si="0"/>
        <v>#DIV/0!</v>
      </c>
      <c r="K21" s="11"/>
    </row>
    <row r="22" spans="1:11" s="9" customFormat="1" ht="23.25" customHeight="1">
      <c r="A22" s="47">
        <v>4</v>
      </c>
      <c r="B22" s="5" t="s">
        <v>0</v>
      </c>
      <c r="C22" s="48" t="s">
        <v>102</v>
      </c>
      <c r="D22" s="31">
        <f t="shared" si="1"/>
        <v>985195.5</v>
      </c>
      <c r="E22" s="30">
        <v>755700</v>
      </c>
      <c r="F22" s="30">
        <v>229495.5</v>
      </c>
      <c r="G22" s="31">
        <f t="shared" si="2"/>
        <v>565353.5</v>
      </c>
      <c r="H22" s="30">
        <v>335858</v>
      </c>
      <c r="I22" s="30">
        <v>229495.5</v>
      </c>
      <c r="J22" s="32">
        <f t="shared" si="0"/>
        <v>57.384904823458896</v>
      </c>
      <c r="K22" s="11"/>
    </row>
    <row r="23" spans="1:11" s="9" customFormat="1" ht="23.25" customHeight="1">
      <c r="A23" s="47"/>
      <c r="B23" s="5" t="s">
        <v>169</v>
      </c>
      <c r="C23" s="49"/>
      <c r="D23" s="31">
        <f t="shared" si="1"/>
        <v>52000</v>
      </c>
      <c r="E23" s="30"/>
      <c r="F23" s="30">
        <v>52000</v>
      </c>
      <c r="G23" s="31">
        <f t="shared" si="2"/>
        <v>0</v>
      </c>
      <c r="H23" s="30"/>
      <c r="I23" s="30">
        <v>0</v>
      </c>
      <c r="J23" s="32">
        <f t="shared" si="0"/>
        <v>0</v>
      </c>
      <c r="K23" s="11"/>
    </row>
    <row r="24" spans="1:11" s="9" customFormat="1" ht="23.25" customHeight="1">
      <c r="A24" s="47"/>
      <c r="B24" s="5" t="s">
        <v>7</v>
      </c>
      <c r="C24" s="49"/>
      <c r="D24" s="31">
        <f t="shared" si="1"/>
        <v>9000</v>
      </c>
      <c r="E24" s="30"/>
      <c r="F24" s="30">
        <v>9000</v>
      </c>
      <c r="G24" s="31">
        <f t="shared" si="2"/>
        <v>9000</v>
      </c>
      <c r="H24" s="30"/>
      <c r="I24" s="30">
        <v>9000</v>
      </c>
      <c r="J24" s="32">
        <f t="shared" si="0"/>
        <v>100</v>
      </c>
      <c r="K24" s="11"/>
    </row>
    <row r="25" spans="1:11" s="9" customFormat="1" ht="23.25" customHeight="1">
      <c r="A25" s="47"/>
      <c r="B25" s="5" t="s">
        <v>54</v>
      </c>
      <c r="C25" s="49"/>
      <c r="D25" s="31">
        <f t="shared" si="1"/>
        <v>81000</v>
      </c>
      <c r="E25" s="30">
        <v>31000</v>
      </c>
      <c r="F25" s="30">
        <v>50000</v>
      </c>
      <c r="G25" s="31">
        <f t="shared" si="2"/>
        <v>54000</v>
      </c>
      <c r="H25" s="30">
        <v>4000</v>
      </c>
      <c r="I25" s="30">
        <v>50000</v>
      </c>
      <c r="J25" s="32">
        <f t="shared" si="0"/>
        <v>66.66666666666666</v>
      </c>
      <c r="K25" s="11"/>
    </row>
    <row r="26" spans="1:11" s="9" customFormat="1" ht="23.25" customHeight="1">
      <c r="A26" s="47"/>
      <c r="B26" s="5" t="s">
        <v>26</v>
      </c>
      <c r="C26" s="49"/>
      <c r="D26" s="31">
        <f t="shared" si="1"/>
        <v>184500</v>
      </c>
      <c r="E26" s="30"/>
      <c r="F26" s="30">
        <v>184500</v>
      </c>
      <c r="G26" s="31">
        <f t="shared" si="2"/>
        <v>49500</v>
      </c>
      <c r="H26" s="30"/>
      <c r="I26" s="30">
        <v>49500</v>
      </c>
      <c r="J26" s="32">
        <f t="shared" si="0"/>
        <v>26.82926829268293</v>
      </c>
      <c r="K26" s="11"/>
    </row>
    <row r="27" spans="1:11" s="8" customFormat="1" ht="21.75" customHeight="1">
      <c r="A27" s="47">
        <v>5</v>
      </c>
      <c r="B27" s="5" t="s">
        <v>51</v>
      </c>
      <c r="C27" s="48" t="s">
        <v>103</v>
      </c>
      <c r="D27" s="31">
        <f t="shared" si="1"/>
        <v>3790383</v>
      </c>
      <c r="E27" s="30">
        <f>SUM(E28:E36)</f>
        <v>3170215</v>
      </c>
      <c r="F27" s="30">
        <f>SUM(F28:F36)</f>
        <v>620168</v>
      </c>
      <c r="G27" s="31">
        <f t="shared" si="2"/>
        <v>2529229.5300000003</v>
      </c>
      <c r="H27" s="30">
        <f>SUM(H28:H36)</f>
        <v>2051122.53</v>
      </c>
      <c r="I27" s="30">
        <f>SUM(I28:I36)</f>
        <v>478107</v>
      </c>
      <c r="J27" s="32">
        <f t="shared" si="0"/>
        <v>66.72754521113039</v>
      </c>
      <c r="K27" s="11"/>
    </row>
    <row r="28" spans="1:11" s="8" customFormat="1" ht="15.75">
      <c r="A28" s="47"/>
      <c r="B28" s="5" t="s">
        <v>0</v>
      </c>
      <c r="C28" s="48"/>
      <c r="D28" s="31">
        <f t="shared" si="1"/>
        <v>1000</v>
      </c>
      <c r="E28" s="30">
        <v>1000</v>
      </c>
      <c r="F28" s="30"/>
      <c r="G28" s="31">
        <f t="shared" si="2"/>
        <v>0</v>
      </c>
      <c r="H28" s="30">
        <v>0</v>
      </c>
      <c r="I28" s="30"/>
      <c r="J28" s="32">
        <f t="shared" si="0"/>
        <v>0</v>
      </c>
      <c r="K28" s="11"/>
    </row>
    <row r="29" spans="1:11" s="8" customFormat="1" ht="15.75">
      <c r="A29" s="47"/>
      <c r="B29" s="5" t="s">
        <v>86</v>
      </c>
      <c r="C29" s="48"/>
      <c r="D29" s="31">
        <f>E29+F29</f>
        <v>99999</v>
      </c>
      <c r="E29" s="30">
        <v>19781</v>
      </c>
      <c r="F29" s="30">
        <v>80218</v>
      </c>
      <c r="G29" s="31">
        <f t="shared" si="2"/>
        <v>19243</v>
      </c>
      <c r="H29" s="30">
        <v>19243</v>
      </c>
      <c r="I29" s="30">
        <v>0</v>
      </c>
      <c r="J29" s="32">
        <f t="shared" si="0"/>
        <v>19.24319243192432</v>
      </c>
      <c r="K29" s="11"/>
    </row>
    <row r="30" spans="1:11" s="8" customFormat="1" ht="21" customHeight="1">
      <c r="A30" s="47"/>
      <c r="B30" s="5" t="s">
        <v>152</v>
      </c>
      <c r="C30" s="48"/>
      <c r="D30" s="31">
        <f t="shared" si="1"/>
        <v>1097150</v>
      </c>
      <c r="E30" s="30">
        <v>709200</v>
      </c>
      <c r="F30" s="30">
        <v>387950</v>
      </c>
      <c r="G30" s="31">
        <f t="shared" si="2"/>
        <v>550007</v>
      </c>
      <c r="H30" s="30">
        <v>223900</v>
      </c>
      <c r="I30" s="30">
        <v>326107</v>
      </c>
      <c r="J30" s="32">
        <f t="shared" si="0"/>
        <v>50.13051998359386</v>
      </c>
      <c r="K30" s="11"/>
    </row>
    <row r="31" spans="1:11" s="8" customFormat="1" ht="18" customHeight="1">
      <c r="A31" s="47"/>
      <c r="B31" s="5" t="s">
        <v>153</v>
      </c>
      <c r="C31" s="48"/>
      <c r="D31" s="31">
        <f t="shared" si="1"/>
        <v>99999</v>
      </c>
      <c r="E31" s="30">
        <v>99999</v>
      </c>
      <c r="F31" s="30"/>
      <c r="G31" s="31">
        <f t="shared" si="2"/>
        <v>0</v>
      </c>
      <c r="H31" s="30">
        <v>0</v>
      </c>
      <c r="I31" s="30"/>
      <c r="J31" s="32">
        <f t="shared" si="0"/>
        <v>0</v>
      </c>
      <c r="K31" s="11"/>
    </row>
    <row r="32" spans="1:11" s="8" customFormat="1" ht="21" customHeight="1">
      <c r="A32" s="47"/>
      <c r="B32" s="5" t="s">
        <v>55</v>
      </c>
      <c r="C32" s="48"/>
      <c r="D32" s="31">
        <f t="shared" si="1"/>
        <v>62000</v>
      </c>
      <c r="E32" s="30">
        <v>39000</v>
      </c>
      <c r="F32" s="30">
        <v>23000</v>
      </c>
      <c r="G32" s="31">
        <f t="shared" si="2"/>
        <v>62000</v>
      </c>
      <c r="H32" s="30">
        <v>39000</v>
      </c>
      <c r="I32" s="30">
        <v>23000</v>
      </c>
      <c r="J32" s="32">
        <f t="shared" si="0"/>
        <v>100</v>
      </c>
      <c r="K32" s="11"/>
    </row>
    <row r="33" spans="1:11" s="8" customFormat="1" ht="21" customHeight="1">
      <c r="A33" s="47"/>
      <c r="B33" s="5" t="s">
        <v>20</v>
      </c>
      <c r="C33" s="48"/>
      <c r="D33" s="31">
        <f t="shared" si="1"/>
        <v>49500</v>
      </c>
      <c r="E33" s="30">
        <f>50000-500</f>
        <v>49500</v>
      </c>
      <c r="F33" s="30"/>
      <c r="G33" s="31">
        <f t="shared" si="2"/>
        <v>49500</v>
      </c>
      <c r="H33" s="30">
        <v>49500</v>
      </c>
      <c r="I33" s="30"/>
      <c r="J33" s="32">
        <f t="shared" si="0"/>
        <v>100</v>
      </c>
      <c r="K33" s="11"/>
    </row>
    <row r="34" spans="1:11" s="8" customFormat="1" ht="21" customHeight="1">
      <c r="A34" s="47"/>
      <c r="B34" s="5" t="s">
        <v>74</v>
      </c>
      <c r="C34" s="48"/>
      <c r="D34" s="31">
        <f>E34+F34</f>
        <v>37350</v>
      </c>
      <c r="E34" s="30">
        <v>3350</v>
      </c>
      <c r="F34" s="30">
        <v>34000</v>
      </c>
      <c r="G34" s="31">
        <f t="shared" si="2"/>
        <v>37350</v>
      </c>
      <c r="H34" s="30">
        <v>3350</v>
      </c>
      <c r="I34" s="30">
        <v>34000</v>
      </c>
      <c r="J34" s="32">
        <f t="shared" si="0"/>
        <v>100</v>
      </c>
      <c r="K34" s="11"/>
    </row>
    <row r="35" spans="1:11" s="8" customFormat="1" ht="15.75">
      <c r="A35" s="47"/>
      <c r="B35" s="5" t="s">
        <v>89</v>
      </c>
      <c r="C35" s="48"/>
      <c r="D35" s="31">
        <f t="shared" si="1"/>
        <v>1075487</v>
      </c>
      <c r="E35" s="30">
        <v>980487</v>
      </c>
      <c r="F35" s="30">
        <v>95000</v>
      </c>
      <c r="G35" s="31">
        <f t="shared" si="2"/>
        <v>1075486.53</v>
      </c>
      <c r="H35" s="30">
        <v>980486.53</v>
      </c>
      <c r="I35" s="30">
        <v>95000</v>
      </c>
      <c r="J35" s="32">
        <f t="shared" si="0"/>
        <v>99.9999562988674</v>
      </c>
      <c r="K35" s="11"/>
    </row>
    <row r="36" spans="1:11" s="8" customFormat="1" ht="15.75">
      <c r="A36" s="47"/>
      <c r="B36" s="5" t="s">
        <v>26</v>
      </c>
      <c r="C36" s="48"/>
      <c r="D36" s="31">
        <f t="shared" si="1"/>
        <v>1267898</v>
      </c>
      <c r="E36" s="30">
        <v>1267898</v>
      </c>
      <c r="F36" s="30"/>
      <c r="G36" s="31">
        <f t="shared" si="2"/>
        <v>735643</v>
      </c>
      <c r="H36" s="30">
        <v>735643</v>
      </c>
      <c r="I36" s="30"/>
      <c r="J36" s="32">
        <f t="shared" si="0"/>
        <v>58.020676742135414</v>
      </c>
      <c r="K36" s="11"/>
    </row>
    <row r="37" spans="1:11" s="22" customFormat="1" ht="57.75" customHeight="1">
      <c r="A37" s="27">
        <v>6</v>
      </c>
      <c r="B37" s="5" t="s">
        <v>48</v>
      </c>
      <c r="C37" s="29" t="s">
        <v>65</v>
      </c>
      <c r="D37" s="31">
        <f t="shared" si="1"/>
        <v>6360000</v>
      </c>
      <c r="E37" s="30"/>
      <c r="F37" s="30">
        <v>6360000</v>
      </c>
      <c r="G37" s="31">
        <f t="shared" si="2"/>
        <v>2747861.77</v>
      </c>
      <c r="H37" s="30"/>
      <c r="I37" s="30">
        <v>2747861.77</v>
      </c>
      <c r="J37" s="32">
        <f t="shared" si="0"/>
        <v>43.20537374213836</v>
      </c>
      <c r="K37" s="11"/>
    </row>
    <row r="38" spans="1:11" s="9" customFormat="1" ht="21.75" customHeight="1">
      <c r="A38" s="47">
        <v>7</v>
      </c>
      <c r="B38" s="4" t="s">
        <v>48</v>
      </c>
      <c r="C38" s="48" t="s">
        <v>109</v>
      </c>
      <c r="D38" s="31">
        <f>E38+F38</f>
        <v>11986200</v>
      </c>
      <c r="E38" s="30">
        <v>8888700</v>
      </c>
      <c r="F38" s="30">
        <f>3080000+17500</f>
        <v>3097500</v>
      </c>
      <c r="G38" s="31">
        <f t="shared" si="2"/>
        <v>6383344.96</v>
      </c>
      <c r="H38" s="30">
        <v>6383344.96</v>
      </c>
      <c r="I38" s="30">
        <v>0</v>
      </c>
      <c r="J38" s="32">
        <f t="shared" si="0"/>
        <v>53.25578548664297</v>
      </c>
      <c r="K38" s="11"/>
    </row>
    <row r="39" spans="1:11" s="9" customFormat="1" ht="21.75" customHeight="1">
      <c r="A39" s="47"/>
      <c r="B39" s="4" t="s">
        <v>37</v>
      </c>
      <c r="C39" s="48"/>
      <c r="D39" s="31">
        <f t="shared" si="1"/>
        <v>132500</v>
      </c>
      <c r="E39" s="30">
        <v>132500</v>
      </c>
      <c r="F39" s="30"/>
      <c r="G39" s="31">
        <f t="shared" si="2"/>
        <v>48114.69</v>
      </c>
      <c r="H39" s="30">
        <v>48114.69</v>
      </c>
      <c r="I39" s="30"/>
      <c r="J39" s="32">
        <f t="shared" si="0"/>
        <v>36.31297358490566</v>
      </c>
      <c r="K39" s="11"/>
    </row>
    <row r="40" spans="1:11" s="9" customFormat="1" ht="21.75" customHeight="1">
      <c r="A40" s="47"/>
      <c r="B40" s="4" t="s">
        <v>2</v>
      </c>
      <c r="C40" s="48"/>
      <c r="D40" s="31">
        <f t="shared" si="1"/>
        <v>20000</v>
      </c>
      <c r="E40" s="33">
        <v>20000</v>
      </c>
      <c r="F40" s="30"/>
      <c r="G40" s="31">
        <f t="shared" si="2"/>
        <v>4528.2</v>
      </c>
      <c r="H40" s="30">
        <v>4528.2</v>
      </c>
      <c r="I40" s="30"/>
      <c r="J40" s="32">
        <f t="shared" si="0"/>
        <v>22.641</v>
      </c>
      <c r="K40" s="11"/>
    </row>
    <row r="41" spans="1:11" s="9" customFormat="1" ht="21.75" customHeight="1" hidden="1">
      <c r="A41" s="47"/>
      <c r="B41" s="4" t="s">
        <v>4</v>
      </c>
      <c r="C41" s="48"/>
      <c r="D41" s="31">
        <f t="shared" si="1"/>
        <v>0</v>
      </c>
      <c r="E41" s="33">
        <v>0</v>
      </c>
      <c r="F41" s="30"/>
      <c r="G41" s="31">
        <f t="shared" si="2"/>
        <v>0</v>
      </c>
      <c r="H41" s="30"/>
      <c r="I41" s="30"/>
      <c r="J41" s="32" t="e">
        <f t="shared" si="0"/>
        <v>#DIV/0!</v>
      </c>
      <c r="K41" s="11"/>
    </row>
    <row r="42" spans="1:11" s="9" customFormat="1" ht="21.75" customHeight="1">
      <c r="A42" s="47"/>
      <c r="B42" s="4" t="s">
        <v>67</v>
      </c>
      <c r="C42" s="48"/>
      <c r="D42" s="31">
        <f t="shared" si="1"/>
        <v>1092458</v>
      </c>
      <c r="E42" s="33"/>
      <c r="F42" s="30">
        <v>1092458</v>
      </c>
      <c r="G42" s="31">
        <f t="shared" si="2"/>
        <v>68000</v>
      </c>
      <c r="H42" s="30"/>
      <c r="I42" s="30">
        <v>68000</v>
      </c>
      <c r="J42" s="32">
        <f t="shared" si="0"/>
        <v>6.224495587015702</v>
      </c>
      <c r="K42" s="11"/>
    </row>
    <row r="43" spans="1:11" s="9" customFormat="1" ht="21.75" customHeight="1">
      <c r="A43" s="47"/>
      <c r="B43" s="4" t="s">
        <v>95</v>
      </c>
      <c r="C43" s="49"/>
      <c r="D43" s="31">
        <f t="shared" si="1"/>
        <v>1000</v>
      </c>
      <c r="E43" s="33"/>
      <c r="F43" s="30">
        <v>1000</v>
      </c>
      <c r="G43" s="31">
        <f t="shared" si="2"/>
        <v>1000</v>
      </c>
      <c r="H43" s="30"/>
      <c r="I43" s="30">
        <v>1000</v>
      </c>
      <c r="J43" s="32">
        <f t="shared" si="0"/>
        <v>100</v>
      </c>
      <c r="K43" s="11"/>
    </row>
    <row r="44" spans="1:11" s="23" customFormat="1" ht="77.25" customHeight="1">
      <c r="A44" s="47">
        <v>8</v>
      </c>
      <c r="B44" s="54" t="s">
        <v>64</v>
      </c>
      <c r="C44" s="48" t="s">
        <v>110</v>
      </c>
      <c r="D44" s="31">
        <f t="shared" si="1"/>
        <v>9277200</v>
      </c>
      <c r="E44" s="30">
        <v>6076985</v>
      </c>
      <c r="F44" s="30">
        <v>3200215</v>
      </c>
      <c r="G44" s="31">
        <f t="shared" si="2"/>
        <v>7992200.11</v>
      </c>
      <c r="H44" s="30">
        <v>4958141.11</v>
      </c>
      <c r="I44" s="30">
        <v>3034059</v>
      </c>
      <c r="J44" s="32">
        <f t="shared" si="0"/>
        <v>86.14883919717157</v>
      </c>
      <c r="K44" s="11"/>
    </row>
    <row r="45" spans="1:11" s="23" customFormat="1" ht="24.75" customHeight="1" hidden="1">
      <c r="A45" s="47"/>
      <c r="B45" s="55"/>
      <c r="C45" s="48"/>
      <c r="D45" s="31">
        <f t="shared" si="1"/>
        <v>0</v>
      </c>
      <c r="E45" s="30"/>
      <c r="F45" s="30"/>
      <c r="G45" s="30">
        <f t="shared" si="2"/>
        <v>0</v>
      </c>
      <c r="H45" s="30"/>
      <c r="I45" s="30"/>
      <c r="J45" s="32" t="e">
        <f t="shared" si="0"/>
        <v>#DIV/0!</v>
      </c>
      <c r="K45" s="11"/>
    </row>
    <row r="46" spans="1:11" s="23" customFormat="1" ht="24.75" customHeight="1" hidden="1">
      <c r="A46" s="53"/>
      <c r="B46" s="5"/>
      <c r="C46" s="56"/>
      <c r="D46" s="31">
        <f t="shared" si="1"/>
        <v>0</v>
      </c>
      <c r="E46" s="30"/>
      <c r="F46" s="30"/>
      <c r="G46" s="30">
        <f t="shared" si="2"/>
        <v>0</v>
      </c>
      <c r="H46" s="30"/>
      <c r="I46" s="30"/>
      <c r="J46" s="32" t="e">
        <f t="shared" si="0"/>
        <v>#DIV/0!</v>
      </c>
      <c r="K46" s="11"/>
    </row>
    <row r="47" spans="1:11" s="22" customFormat="1" ht="78.75" customHeight="1">
      <c r="A47" s="47">
        <v>9</v>
      </c>
      <c r="B47" s="4" t="s">
        <v>66</v>
      </c>
      <c r="C47" s="48" t="s">
        <v>111</v>
      </c>
      <c r="D47" s="31">
        <f t="shared" si="1"/>
        <v>2045457</v>
      </c>
      <c r="E47" s="30">
        <v>1548540</v>
      </c>
      <c r="F47" s="30">
        <v>496917</v>
      </c>
      <c r="G47" s="31">
        <f t="shared" si="2"/>
        <v>1863835.56</v>
      </c>
      <c r="H47" s="30">
        <v>1366956.56</v>
      </c>
      <c r="I47" s="30">
        <v>496879</v>
      </c>
      <c r="J47" s="32">
        <f t="shared" si="0"/>
        <v>91.1207402551117</v>
      </c>
      <c r="K47" s="11"/>
    </row>
    <row r="48" spans="1:11" s="22" customFormat="1" ht="41.25" customHeight="1" hidden="1">
      <c r="A48" s="47"/>
      <c r="B48" s="4" t="s">
        <v>95</v>
      </c>
      <c r="C48" s="48"/>
      <c r="D48" s="31">
        <f t="shared" si="1"/>
        <v>0</v>
      </c>
      <c r="E48" s="30"/>
      <c r="F48" s="30"/>
      <c r="G48" s="31">
        <f t="shared" si="2"/>
        <v>0</v>
      </c>
      <c r="H48" s="30"/>
      <c r="I48" s="30"/>
      <c r="J48" s="32" t="e">
        <f t="shared" si="0"/>
        <v>#DIV/0!</v>
      </c>
      <c r="K48" s="11"/>
    </row>
    <row r="49" spans="1:11" s="23" customFormat="1" ht="40.5" customHeight="1">
      <c r="A49" s="47">
        <v>10</v>
      </c>
      <c r="B49" s="34" t="s">
        <v>1</v>
      </c>
      <c r="C49" s="48" t="s">
        <v>112</v>
      </c>
      <c r="D49" s="31">
        <f t="shared" si="1"/>
        <v>3506000</v>
      </c>
      <c r="E49" s="30">
        <v>3506000</v>
      </c>
      <c r="F49" s="30"/>
      <c r="G49" s="31">
        <f t="shared" si="2"/>
        <v>2379388.45</v>
      </c>
      <c r="H49" s="30">
        <v>2379388.45</v>
      </c>
      <c r="I49" s="30"/>
      <c r="J49" s="32">
        <f t="shared" si="0"/>
        <v>67.86618511123788</v>
      </c>
      <c r="K49" s="11"/>
    </row>
    <row r="50" spans="1:11" s="23" customFormat="1" ht="40.5" customHeight="1">
      <c r="A50" s="47"/>
      <c r="B50" s="4" t="s">
        <v>49</v>
      </c>
      <c r="C50" s="48"/>
      <c r="D50" s="31">
        <f t="shared" si="1"/>
        <v>200000</v>
      </c>
      <c r="E50" s="30">
        <v>200000</v>
      </c>
      <c r="F50" s="30"/>
      <c r="G50" s="31">
        <f t="shared" si="2"/>
        <v>198297</v>
      </c>
      <c r="H50" s="30">
        <v>198297</v>
      </c>
      <c r="I50" s="30"/>
      <c r="J50" s="32">
        <f t="shared" si="0"/>
        <v>99.1485</v>
      </c>
      <c r="K50" s="11"/>
    </row>
    <row r="51" spans="1:11" s="23" customFormat="1" ht="40.5" customHeight="1">
      <c r="A51" s="57"/>
      <c r="B51" s="4" t="s">
        <v>67</v>
      </c>
      <c r="C51" s="49"/>
      <c r="D51" s="31">
        <f t="shared" si="1"/>
        <v>50000</v>
      </c>
      <c r="E51" s="30"/>
      <c r="F51" s="30">
        <v>50000</v>
      </c>
      <c r="G51" s="31">
        <f t="shared" si="2"/>
        <v>0</v>
      </c>
      <c r="H51" s="30"/>
      <c r="I51" s="30">
        <v>0</v>
      </c>
      <c r="J51" s="32">
        <f t="shared" si="0"/>
        <v>0</v>
      </c>
      <c r="K51" s="11"/>
    </row>
    <row r="52" spans="1:11" s="23" customFormat="1" ht="60.75" customHeight="1">
      <c r="A52" s="27">
        <v>11</v>
      </c>
      <c r="B52" s="34" t="s">
        <v>3</v>
      </c>
      <c r="C52" s="29" t="s">
        <v>113</v>
      </c>
      <c r="D52" s="31">
        <f t="shared" si="1"/>
        <v>4289800</v>
      </c>
      <c r="E52" s="30">
        <v>4289800</v>
      </c>
      <c r="F52" s="30"/>
      <c r="G52" s="31">
        <f t="shared" si="2"/>
        <v>3209222.65</v>
      </c>
      <c r="H52" s="30">
        <v>3209222.65</v>
      </c>
      <c r="I52" s="30"/>
      <c r="J52" s="32">
        <f t="shared" si="0"/>
        <v>74.81054244953145</v>
      </c>
      <c r="K52" s="11"/>
    </row>
    <row r="53" spans="1:11" s="23" customFormat="1" ht="24" customHeight="1">
      <c r="A53" s="47">
        <v>12</v>
      </c>
      <c r="B53" s="34" t="s">
        <v>51</v>
      </c>
      <c r="C53" s="48" t="s">
        <v>114</v>
      </c>
      <c r="D53" s="31">
        <f t="shared" si="1"/>
        <v>8070000</v>
      </c>
      <c r="E53" s="30">
        <f>E54+E55+E57+E58+E56</f>
        <v>8070000</v>
      </c>
      <c r="F53" s="30">
        <f>F54+F55+F57+F58+F56</f>
        <v>0</v>
      </c>
      <c r="G53" s="31">
        <f t="shared" si="2"/>
        <v>7161977.399999999</v>
      </c>
      <c r="H53" s="30">
        <f>H54+H55+H57+H58+H56</f>
        <v>7161977.399999999</v>
      </c>
      <c r="I53" s="30">
        <f>I54+I55+I57+I58+I56</f>
        <v>0</v>
      </c>
      <c r="J53" s="32">
        <f t="shared" si="0"/>
        <v>88.74817100371747</v>
      </c>
      <c r="K53" s="11"/>
    </row>
    <row r="54" spans="1:11" s="8" customFormat="1" ht="24" customHeight="1">
      <c r="A54" s="47"/>
      <c r="B54" s="5" t="s">
        <v>4</v>
      </c>
      <c r="C54" s="48"/>
      <c r="D54" s="31">
        <f t="shared" si="1"/>
        <v>200000</v>
      </c>
      <c r="E54" s="35">
        <v>200000</v>
      </c>
      <c r="F54" s="30"/>
      <c r="G54" s="31">
        <f t="shared" si="2"/>
        <v>164780</v>
      </c>
      <c r="H54" s="30">
        <v>164780</v>
      </c>
      <c r="I54" s="30"/>
      <c r="J54" s="32">
        <f t="shared" si="0"/>
        <v>82.39</v>
      </c>
      <c r="K54" s="11"/>
    </row>
    <row r="55" spans="1:11" s="23" customFormat="1" ht="24" customHeight="1">
      <c r="A55" s="47"/>
      <c r="B55" s="5" t="s">
        <v>5</v>
      </c>
      <c r="C55" s="48"/>
      <c r="D55" s="31">
        <f t="shared" si="1"/>
        <v>2035000</v>
      </c>
      <c r="E55" s="35">
        <v>2035000</v>
      </c>
      <c r="F55" s="30"/>
      <c r="G55" s="31">
        <f t="shared" si="2"/>
        <v>1817027.5</v>
      </c>
      <c r="H55" s="30">
        <v>1817027.5</v>
      </c>
      <c r="I55" s="30"/>
      <c r="J55" s="32">
        <f t="shared" si="0"/>
        <v>89.28882063882064</v>
      </c>
      <c r="K55" s="11"/>
    </row>
    <row r="56" spans="1:11" s="23" customFormat="1" ht="24" customHeight="1">
      <c r="A56" s="47"/>
      <c r="B56" s="5" t="s">
        <v>42</v>
      </c>
      <c r="C56" s="48"/>
      <c r="D56" s="31">
        <f t="shared" si="1"/>
        <v>230000</v>
      </c>
      <c r="E56" s="30">
        <v>230000</v>
      </c>
      <c r="F56" s="30"/>
      <c r="G56" s="31">
        <f t="shared" si="2"/>
        <v>165765.12</v>
      </c>
      <c r="H56" s="30">
        <v>165765.12</v>
      </c>
      <c r="I56" s="30"/>
      <c r="J56" s="32">
        <f t="shared" si="0"/>
        <v>72.07179130434783</v>
      </c>
      <c r="K56" s="11"/>
    </row>
    <row r="57" spans="1:11" s="23" customFormat="1" ht="24" customHeight="1">
      <c r="A57" s="47"/>
      <c r="B57" s="5" t="s">
        <v>34</v>
      </c>
      <c r="C57" s="48"/>
      <c r="D57" s="31">
        <f t="shared" si="1"/>
        <v>1800000</v>
      </c>
      <c r="E57" s="30">
        <v>1800000</v>
      </c>
      <c r="F57" s="30"/>
      <c r="G57" s="31">
        <f t="shared" si="2"/>
        <v>1515860</v>
      </c>
      <c r="H57" s="30">
        <v>1515860</v>
      </c>
      <c r="I57" s="30"/>
      <c r="J57" s="32">
        <f t="shared" si="0"/>
        <v>84.21444444444445</v>
      </c>
      <c r="K57" s="11"/>
    </row>
    <row r="58" spans="1:11" s="23" customFormat="1" ht="24" customHeight="1">
      <c r="A58" s="47"/>
      <c r="B58" s="5" t="s">
        <v>35</v>
      </c>
      <c r="C58" s="48"/>
      <c r="D58" s="31">
        <f t="shared" si="1"/>
        <v>3805000</v>
      </c>
      <c r="E58" s="30">
        <v>3805000</v>
      </c>
      <c r="F58" s="30"/>
      <c r="G58" s="31">
        <f t="shared" si="2"/>
        <v>3498544.78</v>
      </c>
      <c r="H58" s="30">
        <v>3498544.78</v>
      </c>
      <c r="I58" s="30"/>
      <c r="J58" s="32">
        <f t="shared" si="0"/>
        <v>91.94598633377134</v>
      </c>
      <c r="K58" s="11"/>
    </row>
    <row r="59" spans="1:11" s="8" customFormat="1" ht="36.75" customHeight="1">
      <c r="A59" s="27">
        <v>13</v>
      </c>
      <c r="B59" s="5" t="s">
        <v>6</v>
      </c>
      <c r="C59" s="29" t="s">
        <v>92</v>
      </c>
      <c r="D59" s="31">
        <f t="shared" si="1"/>
        <v>224775</v>
      </c>
      <c r="E59" s="30">
        <v>224775</v>
      </c>
      <c r="F59" s="30"/>
      <c r="G59" s="31">
        <f t="shared" si="2"/>
        <v>25000</v>
      </c>
      <c r="H59" s="30">
        <v>25000</v>
      </c>
      <c r="I59" s="30"/>
      <c r="J59" s="32">
        <f t="shared" si="0"/>
        <v>11.122233344455566</v>
      </c>
      <c r="K59" s="11"/>
    </row>
    <row r="60" spans="1:11" s="23" customFormat="1" ht="24.75" customHeight="1">
      <c r="A60" s="47">
        <v>14</v>
      </c>
      <c r="B60" s="5" t="s">
        <v>8</v>
      </c>
      <c r="C60" s="48" t="s">
        <v>115</v>
      </c>
      <c r="D60" s="31">
        <f t="shared" si="1"/>
        <v>15000</v>
      </c>
      <c r="E60" s="33">
        <v>15000</v>
      </c>
      <c r="F60" s="30"/>
      <c r="G60" s="31">
        <f t="shared" si="2"/>
        <v>11929.95</v>
      </c>
      <c r="H60" s="30">
        <v>11929.95</v>
      </c>
      <c r="I60" s="30"/>
      <c r="J60" s="32">
        <f t="shared" si="0"/>
        <v>79.53300000000002</v>
      </c>
      <c r="K60" s="11"/>
    </row>
    <row r="61" spans="1:11" s="23" customFormat="1" ht="24.75" customHeight="1">
      <c r="A61" s="47"/>
      <c r="B61" s="5" t="s">
        <v>5</v>
      </c>
      <c r="C61" s="48"/>
      <c r="D61" s="31">
        <f t="shared" si="1"/>
        <v>72000</v>
      </c>
      <c r="E61" s="33">
        <v>72000</v>
      </c>
      <c r="F61" s="30"/>
      <c r="G61" s="31">
        <f t="shared" si="2"/>
        <v>54000</v>
      </c>
      <c r="H61" s="30">
        <v>54000</v>
      </c>
      <c r="I61" s="30"/>
      <c r="J61" s="32">
        <f t="shared" si="0"/>
        <v>75</v>
      </c>
      <c r="K61" s="11"/>
    </row>
    <row r="62" spans="1:11" s="23" customFormat="1" ht="45" customHeight="1">
      <c r="A62" s="27">
        <v>15</v>
      </c>
      <c r="B62" s="5" t="s">
        <v>9</v>
      </c>
      <c r="C62" s="29" t="s">
        <v>116</v>
      </c>
      <c r="D62" s="31">
        <f t="shared" si="1"/>
        <v>40000</v>
      </c>
      <c r="E62" s="30">
        <v>40000</v>
      </c>
      <c r="F62" s="30"/>
      <c r="G62" s="31">
        <f t="shared" si="2"/>
        <v>19248</v>
      </c>
      <c r="H62" s="30">
        <v>19248</v>
      </c>
      <c r="I62" s="30"/>
      <c r="J62" s="32">
        <f t="shared" si="0"/>
        <v>48.120000000000005</v>
      </c>
      <c r="K62" s="11"/>
    </row>
    <row r="63" spans="1:11" s="23" customFormat="1" ht="45" customHeight="1">
      <c r="A63" s="27">
        <v>16</v>
      </c>
      <c r="B63" s="5" t="s">
        <v>9</v>
      </c>
      <c r="C63" s="37" t="s">
        <v>117</v>
      </c>
      <c r="D63" s="31">
        <f t="shared" si="1"/>
        <v>30000</v>
      </c>
      <c r="E63" s="30">
        <v>30000</v>
      </c>
      <c r="F63" s="30"/>
      <c r="G63" s="31">
        <f t="shared" si="2"/>
        <v>6470.3</v>
      </c>
      <c r="H63" s="30">
        <v>6470.3</v>
      </c>
      <c r="I63" s="30"/>
      <c r="J63" s="32">
        <f t="shared" si="0"/>
        <v>21.567666666666668</v>
      </c>
      <c r="K63" s="11"/>
    </row>
    <row r="64" spans="1:11" s="23" customFormat="1" ht="63">
      <c r="A64" s="27">
        <v>17</v>
      </c>
      <c r="B64" s="5" t="s">
        <v>86</v>
      </c>
      <c r="C64" s="29" t="s">
        <v>87</v>
      </c>
      <c r="D64" s="31">
        <f t="shared" si="1"/>
        <v>806500</v>
      </c>
      <c r="E64" s="30">
        <v>806500</v>
      </c>
      <c r="F64" s="30"/>
      <c r="G64" s="31">
        <f t="shared" si="2"/>
        <v>528807.45</v>
      </c>
      <c r="H64" s="30">
        <v>528807.45</v>
      </c>
      <c r="I64" s="30"/>
      <c r="J64" s="32">
        <f t="shared" si="0"/>
        <v>65.56818970861748</v>
      </c>
      <c r="K64" s="11"/>
    </row>
    <row r="65" spans="1:11" s="23" customFormat="1" ht="63">
      <c r="A65" s="27">
        <v>18</v>
      </c>
      <c r="B65" s="5" t="s">
        <v>5</v>
      </c>
      <c r="C65" s="29" t="s">
        <v>118</v>
      </c>
      <c r="D65" s="31">
        <f t="shared" si="1"/>
        <v>132000</v>
      </c>
      <c r="E65" s="30">
        <v>132000</v>
      </c>
      <c r="F65" s="30"/>
      <c r="G65" s="31">
        <f t="shared" si="2"/>
        <v>99000</v>
      </c>
      <c r="H65" s="30">
        <v>99000</v>
      </c>
      <c r="I65" s="30"/>
      <c r="J65" s="32">
        <f t="shared" si="0"/>
        <v>75</v>
      </c>
      <c r="K65" s="11"/>
    </row>
    <row r="66" spans="1:11" s="23" customFormat="1" ht="66" customHeight="1">
      <c r="A66" s="27">
        <v>19</v>
      </c>
      <c r="B66" s="5" t="s">
        <v>50</v>
      </c>
      <c r="C66" s="29" t="s">
        <v>94</v>
      </c>
      <c r="D66" s="31">
        <f t="shared" si="1"/>
        <v>450000</v>
      </c>
      <c r="E66" s="30"/>
      <c r="F66" s="30">
        <v>450000</v>
      </c>
      <c r="G66" s="31">
        <f t="shared" si="2"/>
        <v>450000</v>
      </c>
      <c r="H66" s="30"/>
      <c r="I66" s="30">
        <v>450000</v>
      </c>
      <c r="J66" s="32">
        <f t="shared" si="0"/>
        <v>100</v>
      </c>
      <c r="K66" s="11"/>
    </row>
    <row r="67" spans="1:11" s="23" customFormat="1" ht="64.5" customHeight="1">
      <c r="A67" s="27">
        <v>20</v>
      </c>
      <c r="B67" s="5" t="s">
        <v>50</v>
      </c>
      <c r="C67" s="29" t="s">
        <v>163</v>
      </c>
      <c r="D67" s="31">
        <f t="shared" si="1"/>
        <v>1000000</v>
      </c>
      <c r="E67" s="30"/>
      <c r="F67" s="30">
        <v>1000000</v>
      </c>
      <c r="G67" s="31">
        <f t="shared" si="2"/>
        <v>369000</v>
      </c>
      <c r="H67" s="30"/>
      <c r="I67" s="30">
        <v>369000</v>
      </c>
      <c r="J67" s="32">
        <f t="shared" si="0"/>
        <v>36.9</v>
      </c>
      <c r="K67" s="11"/>
    </row>
    <row r="68" spans="1:11" s="23" customFormat="1" ht="50.25" customHeight="1">
      <c r="A68" s="47">
        <v>21</v>
      </c>
      <c r="B68" s="38" t="s">
        <v>58</v>
      </c>
      <c r="C68" s="48" t="s">
        <v>119</v>
      </c>
      <c r="D68" s="31">
        <f t="shared" si="1"/>
        <v>344000</v>
      </c>
      <c r="E68" s="30">
        <v>194000</v>
      </c>
      <c r="F68" s="30">
        <v>150000</v>
      </c>
      <c r="G68" s="31">
        <f t="shared" si="2"/>
        <v>112456.07999999999</v>
      </c>
      <c r="H68" s="30">
        <v>65518.74</v>
      </c>
      <c r="I68" s="30">
        <v>46937.34</v>
      </c>
      <c r="J68" s="32">
        <f t="shared" si="0"/>
        <v>32.69072093023255</v>
      </c>
      <c r="K68" s="11"/>
    </row>
    <row r="69" spans="1:11" s="23" customFormat="1" ht="39.75" customHeight="1" hidden="1">
      <c r="A69" s="47"/>
      <c r="B69" s="38" t="s">
        <v>27</v>
      </c>
      <c r="C69" s="48"/>
      <c r="D69" s="31">
        <f t="shared" si="1"/>
        <v>0</v>
      </c>
      <c r="E69" s="30"/>
      <c r="F69" s="30"/>
      <c r="G69" s="31">
        <f t="shared" si="2"/>
        <v>0</v>
      </c>
      <c r="H69" s="30"/>
      <c r="I69" s="30"/>
      <c r="J69" s="32" t="e">
        <f t="shared" si="0"/>
        <v>#DIV/0!</v>
      </c>
      <c r="K69" s="11"/>
    </row>
    <row r="70" spans="1:11" s="8" customFormat="1" ht="51.75" customHeight="1">
      <c r="A70" s="27">
        <v>22</v>
      </c>
      <c r="B70" s="34" t="s">
        <v>69</v>
      </c>
      <c r="C70" s="29" t="s">
        <v>68</v>
      </c>
      <c r="D70" s="31">
        <f t="shared" si="1"/>
        <v>2543598</v>
      </c>
      <c r="E70" s="33">
        <v>1041633</v>
      </c>
      <c r="F70" s="33">
        <f>1480077+21888</f>
        <v>1501965</v>
      </c>
      <c r="G70" s="31">
        <f t="shared" si="2"/>
        <v>1260161.87</v>
      </c>
      <c r="H70" s="30">
        <v>685004.27</v>
      </c>
      <c r="I70" s="30">
        <v>575157.6</v>
      </c>
      <c r="J70" s="32">
        <f t="shared" si="0"/>
        <v>49.54249334997119</v>
      </c>
      <c r="K70" s="11"/>
    </row>
    <row r="71" spans="1:11" s="23" customFormat="1" ht="52.5" customHeight="1">
      <c r="A71" s="27">
        <v>23</v>
      </c>
      <c r="B71" s="38" t="s">
        <v>10</v>
      </c>
      <c r="C71" s="29" t="s">
        <v>120</v>
      </c>
      <c r="D71" s="31">
        <f t="shared" si="1"/>
        <v>205000</v>
      </c>
      <c r="E71" s="30">
        <v>205000</v>
      </c>
      <c r="F71" s="30"/>
      <c r="G71" s="31">
        <f t="shared" si="2"/>
        <v>73988</v>
      </c>
      <c r="H71" s="30">
        <v>73988</v>
      </c>
      <c r="I71" s="30"/>
      <c r="J71" s="32">
        <f t="shared" si="0"/>
        <v>36.091707317073165</v>
      </c>
      <c r="K71" s="11"/>
    </row>
    <row r="72" spans="1:11" s="23" customFormat="1" ht="117" customHeight="1">
      <c r="A72" s="27">
        <v>24</v>
      </c>
      <c r="B72" s="34" t="s">
        <v>11</v>
      </c>
      <c r="C72" s="29" t="s">
        <v>121</v>
      </c>
      <c r="D72" s="31">
        <f t="shared" si="1"/>
        <v>100000</v>
      </c>
      <c r="E72" s="30">
        <v>100000</v>
      </c>
      <c r="F72" s="30"/>
      <c r="G72" s="31">
        <f t="shared" si="2"/>
        <v>38132</v>
      </c>
      <c r="H72" s="30">
        <v>38132</v>
      </c>
      <c r="I72" s="30"/>
      <c r="J72" s="32">
        <f t="shared" si="0"/>
        <v>38.132</v>
      </c>
      <c r="K72" s="11"/>
    </row>
    <row r="73" spans="1:11" s="23" customFormat="1" ht="26.25" customHeight="1">
      <c r="A73" s="47">
        <v>25</v>
      </c>
      <c r="B73" s="34" t="s">
        <v>51</v>
      </c>
      <c r="C73" s="58" t="s">
        <v>122</v>
      </c>
      <c r="D73" s="31">
        <f t="shared" si="1"/>
        <v>420100</v>
      </c>
      <c r="E73" s="30">
        <f>E74+E75</f>
        <v>372415</v>
      </c>
      <c r="F73" s="30">
        <f>F74+F75</f>
        <v>47685</v>
      </c>
      <c r="G73" s="31">
        <f t="shared" si="2"/>
        <v>110316</v>
      </c>
      <c r="H73" s="30">
        <f>H74+H75</f>
        <v>62631</v>
      </c>
      <c r="I73" s="30">
        <f>I74+I75</f>
        <v>47685</v>
      </c>
      <c r="J73" s="32">
        <f t="shared" si="0"/>
        <v>26.259462032849324</v>
      </c>
      <c r="K73" s="11"/>
    </row>
    <row r="74" spans="1:11" s="23" customFormat="1" ht="26.25" customHeight="1">
      <c r="A74" s="47"/>
      <c r="B74" s="5" t="s">
        <v>12</v>
      </c>
      <c r="C74" s="58"/>
      <c r="D74" s="31">
        <f t="shared" si="1"/>
        <v>134300</v>
      </c>
      <c r="E74" s="30">
        <v>86615</v>
      </c>
      <c r="F74" s="30">
        <v>47685</v>
      </c>
      <c r="G74" s="31">
        <f t="shared" si="2"/>
        <v>110316</v>
      </c>
      <c r="H74" s="30">
        <v>62631</v>
      </c>
      <c r="I74" s="30">
        <v>47685</v>
      </c>
      <c r="J74" s="32">
        <f t="shared" si="0"/>
        <v>82.14147431124348</v>
      </c>
      <c r="K74" s="11"/>
    </row>
    <row r="75" spans="1:11" s="23" customFormat="1" ht="26.25" customHeight="1">
      <c r="A75" s="47"/>
      <c r="B75" s="5" t="s">
        <v>29</v>
      </c>
      <c r="C75" s="58"/>
      <c r="D75" s="31">
        <f t="shared" si="1"/>
        <v>285800</v>
      </c>
      <c r="E75" s="30">
        <v>285800</v>
      </c>
      <c r="F75" s="30"/>
      <c r="G75" s="31">
        <f t="shared" si="2"/>
        <v>0</v>
      </c>
      <c r="H75" s="30">
        <v>0</v>
      </c>
      <c r="I75" s="30">
        <v>0</v>
      </c>
      <c r="J75" s="32">
        <f t="shared" si="0"/>
        <v>0</v>
      </c>
      <c r="K75" s="11"/>
    </row>
    <row r="76" spans="1:11" s="8" customFormat="1" ht="54.75" customHeight="1">
      <c r="A76" s="27">
        <v>26</v>
      </c>
      <c r="B76" s="38" t="s">
        <v>123</v>
      </c>
      <c r="C76" s="29" t="s">
        <v>124</v>
      </c>
      <c r="D76" s="31">
        <f>E76+F76</f>
        <v>2205000</v>
      </c>
      <c r="E76" s="30">
        <v>2205000</v>
      </c>
      <c r="F76" s="30"/>
      <c r="G76" s="31">
        <f>H76+I76</f>
        <v>1324091.15</v>
      </c>
      <c r="H76" s="30">
        <v>1324091.15</v>
      </c>
      <c r="I76" s="30"/>
      <c r="J76" s="32">
        <f t="shared" si="0"/>
        <v>60.04948526077097</v>
      </c>
      <c r="K76" s="11"/>
    </row>
    <row r="77" spans="1:11" s="23" customFormat="1" ht="25.5" customHeight="1">
      <c r="A77" s="47">
        <v>27</v>
      </c>
      <c r="B77" s="5" t="s">
        <v>51</v>
      </c>
      <c r="C77" s="48" t="s">
        <v>125</v>
      </c>
      <c r="D77" s="31">
        <f aca="true" t="shared" si="3" ref="D77:D144">E77+F77</f>
        <v>745000</v>
      </c>
      <c r="E77" s="30">
        <f>E78+E79</f>
        <v>745000</v>
      </c>
      <c r="F77" s="30">
        <f>F78+F79</f>
        <v>0</v>
      </c>
      <c r="G77" s="31">
        <f aca="true" t="shared" si="4" ref="G77:G143">H77+I77</f>
        <v>579438.86</v>
      </c>
      <c r="H77" s="30">
        <f>H78+H79</f>
        <v>579438.86</v>
      </c>
      <c r="I77" s="30">
        <f>I78+I79</f>
        <v>0</v>
      </c>
      <c r="J77" s="32">
        <f t="shared" si="0"/>
        <v>77.77702818791946</v>
      </c>
      <c r="K77" s="11"/>
    </row>
    <row r="78" spans="1:11" s="23" customFormat="1" ht="25.5" customHeight="1">
      <c r="A78" s="47"/>
      <c r="B78" s="5" t="s">
        <v>83</v>
      </c>
      <c r="C78" s="48"/>
      <c r="D78" s="31">
        <f t="shared" si="3"/>
        <v>345000</v>
      </c>
      <c r="E78" s="30">
        <v>345000</v>
      </c>
      <c r="F78" s="30"/>
      <c r="G78" s="31">
        <f t="shared" si="4"/>
        <v>210660.38</v>
      </c>
      <c r="H78" s="30">
        <v>210660.38</v>
      </c>
      <c r="I78" s="30"/>
      <c r="J78" s="32">
        <f t="shared" si="0"/>
        <v>61.06097971014493</v>
      </c>
      <c r="K78" s="11"/>
    </row>
    <row r="79" spans="1:11" s="23" customFormat="1" ht="25.5" customHeight="1">
      <c r="A79" s="47"/>
      <c r="B79" s="5" t="s">
        <v>84</v>
      </c>
      <c r="C79" s="48"/>
      <c r="D79" s="31">
        <f>E79+F79</f>
        <v>400000</v>
      </c>
      <c r="E79" s="30">
        <v>400000</v>
      </c>
      <c r="F79" s="30"/>
      <c r="G79" s="31">
        <f>H79+I79</f>
        <v>368778.48</v>
      </c>
      <c r="H79" s="30">
        <v>368778.48</v>
      </c>
      <c r="I79" s="30"/>
      <c r="J79" s="32">
        <f t="shared" si="0"/>
        <v>92.19462</v>
      </c>
      <c r="K79" s="11"/>
    </row>
    <row r="80" spans="1:11" s="23" customFormat="1" ht="67.5" customHeight="1">
      <c r="A80" s="27">
        <v>28</v>
      </c>
      <c r="B80" s="5" t="s">
        <v>13</v>
      </c>
      <c r="C80" s="39" t="s">
        <v>126</v>
      </c>
      <c r="D80" s="31">
        <f t="shared" si="3"/>
        <v>355000</v>
      </c>
      <c r="E80" s="30">
        <v>355000</v>
      </c>
      <c r="F80" s="30"/>
      <c r="G80" s="31">
        <f t="shared" si="4"/>
        <v>347576.65</v>
      </c>
      <c r="H80" s="30">
        <v>347576.65</v>
      </c>
      <c r="I80" s="30"/>
      <c r="J80" s="32">
        <f t="shared" si="0"/>
        <v>97.90891549295775</v>
      </c>
      <c r="K80" s="11"/>
    </row>
    <row r="81" spans="1:11" s="23" customFormat="1" ht="78.75">
      <c r="A81" s="27">
        <v>29</v>
      </c>
      <c r="B81" s="5" t="s">
        <v>152</v>
      </c>
      <c r="C81" s="29" t="s">
        <v>127</v>
      </c>
      <c r="D81" s="31">
        <f t="shared" si="3"/>
        <v>8947288</v>
      </c>
      <c r="E81" s="30">
        <v>5976988</v>
      </c>
      <c r="F81" s="30">
        <v>2970300</v>
      </c>
      <c r="G81" s="31">
        <f t="shared" si="4"/>
        <v>4038864.1799999997</v>
      </c>
      <c r="H81" s="30">
        <v>3234604.53</v>
      </c>
      <c r="I81" s="30">
        <v>804259.65</v>
      </c>
      <c r="J81" s="32">
        <f t="shared" si="0"/>
        <v>45.14065245245263</v>
      </c>
      <c r="K81" s="11"/>
    </row>
    <row r="82" spans="1:11" s="23" customFormat="1" ht="47.25">
      <c r="A82" s="27">
        <v>30</v>
      </c>
      <c r="B82" s="5" t="s">
        <v>152</v>
      </c>
      <c r="C82" s="29" t="s">
        <v>129</v>
      </c>
      <c r="D82" s="31">
        <f t="shared" si="3"/>
        <v>5000</v>
      </c>
      <c r="E82" s="30">
        <v>5000</v>
      </c>
      <c r="F82" s="30">
        <v>0</v>
      </c>
      <c r="G82" s="31">
        <f t="shared" si="4"/>
        <v>0</v>
      </c>
      <c r="H82" s="30">
        <v>0</v>
      </c>
      <c r="I82" s="30">
        <v>0</v>
      </c>
      <c r="J82" s="32">
        <f t="shared" si="0"/>
        <v>0</v>
      </c>
      <c r="K82" s="11"/>
    </row>
    <row r="83" spans="1:10" ht="84.75" customHeight="1">
      <c r="A83" s="27">
        <v>31</v>
      </c>
      <c r="B83" s="5" t="s">
        <v>152</v>
      </c>
      <c r="C83" s="36" t="s">
        <v>128</v>
      </c>
      <c r="D83" s="31">
        <f t="shared" si="3"/>
        <v>10000</v>
      </c>
      <c r="E83" s="30">
        <v>10000</v>
      </c>
      <c r="F83" s="24"/>
      <c r="G83" s="31">
        <f t="shared" si="4"/>
        <v>10000</v>
      </c>
      <c r="H83" s="30">
        <v>10000</v>
      </c>
      <c r="I83" s="40">
        <v>0</v>
      </c>
      <c r="J83" s="32">
        <f t="shared" si="0"/>
        <v>100</v>
      </c>
    </row>
    <row r="84" spans="1:10" ht="49.5" customHeight="1">
      <c r="A84" s="27">
        <v>32</v>
      </c>
      <c r="B84" s="5" t="s">
        <v>166</v>
      </c>
      <c r="C84" s="39" t="s">
        <v>159</v>
      </c>
      <c r="D84" s="31">
        <f>E84+F84</f>
        <v>92600</v>
      </c>
      <c r="E84" s="30">
        <v>92600</v>
      </c>
      <c r="F84" s="24"/>
      <c r="G84" s="31">
        <f>H84+I84</f>
        <v>60442.8</v>
      </c>
      <c r="H84" s="30">
        <v>60442.8</v>
      </c>
      <c r="I84" s="40">
        <v>0</v>
      </c>
      <c r="J84" s="32">
        <f t="shared" si="0"/>
        <v>65.27300215982721</v>
      </c>
    </row>
    <row r="85" spans="1:11" s="8" customFormat="1" ht="55.5" customHeight="1">
      <c r="A85" s="27">
        <v>33</v>
      </c>
      <c r="B85" s="5" t="s">
        <v>70</v>
      </c>
      <c r="C85" s="37" t="s">
        <v>71</v>
      </c>
      <c r="D85" s="31">
        <f t="shared" si="3"/>
        <v>1412300</v>
      </c>
      <c r="E85" s="30">
        <v>1133500</v>
      </c>
      <c r="F85" s="30">
        <v>278800</v>
      </c>
      <c r="G85" s="31">
        <f t="shared" si="4"/>
        <v>1137993.72</v>
      </c>
      <c r="H85" s="30">
        <v>861422</v>
      </c>
      <c r="I85" s="30">
        <v>276571.72</v>
      </c>
      <c r="J85" s="32">
        <f t="shared" si="0"/>
        <v>80.5773362600014</v>
      </c>
      <c r="K85" s="11"/>
    </row>
    <row r="86" spans="1:11" s="23" customFormat="1" ht="63">
      <c r="A86" s="27">
        <v>34</v>
      </c>
      <c r="B86" s="5" t="s">
        <v>15</v>
      </c>
      <c r="C86" s="29" t="s">
        <v>130</v>
      </c>
      <c r="D86" s="31">
        <f t="shared" si="3"/>
        <v>23000</v>
      </c>
      <c r="E86" s="30">
        <f>10000+13000</f>
        <v>23000</v>
      </c>
      <c r="F86" s="30"/>
      <c r="G86" s="31">
        <f t="shared" si="4"/>
        <v>10050.71</v>
      </c>
      <c r="H86" s="30">
        <v>10050.71</v>
      </c>
      <c r="I86" s="30"/>
      <c r="J86" s="32">
        <f t="shared" si="0"/>
        <v>43.698739130434774</v>
      </c>
      <c r="K86" s="11"/>
    </row>
    <row r="87" spans="1:11" s="23" customFormat="1" ht="47.25">
      <c r="A87" s="27">
        <v>35</v>
      </c>
      <c r="B87" s="5" t="s">
        <v>16</v>
      </c>
      <c r="C87" s="29" t="s">
        <v>131</v>
      </c>
      <c r="D87" s="31">
        <f t="shared" si="3"/>
        <v>181280</v>
      </c>
      <c r="E87" s="30">
        <v>181280</v>
      </c>
      <c r="F87" s="30"/>
      <c r="G87" s="31">
        <f t="shared" si="4"/>
        <v>133896.59</v>
      </c>
      <c r="H87" s="30">
        <v>133896.59</v>
      </c>
      <c r="I87" s="30"/>
      <c r="J87" s="32">
        <f t="shared" si="0"/>
        <v>73.86175529567521</v>
      </c>
      <c r="K87" s="11"/>
    </row>
    <row r="88" spans="1:11" s="23" customFormat="1" ht="60" customHeight="1">
      <c r="A88" s="27">
        <v>36</v>
      </c>
      <c r="B88" s="5" t="s">
        <v>17</v>
      </c>
      <c r="C88" s="29" t="s">
        <v>132</v>
      </c>
      <c r="D88" s="31">
        <f t="shared" si="3"/>
        <v>147780</v>
      </c>
      <c r="E88" s="30">
        <f>125000+22780</f>
        <v>147780</v>
      </c>
      <c r="F88" s="30"/>
      <c r="G88" s="31">
        <f t="shared" si="4"/>
        <v>98654.99</v>
      </c>
      <c r="H88" s="30">
        <v>98654.99</v>
      </c>
      <c r="I88" s="30"/>
      <c r="J88" s="32">
        <f t="shared" si="0"/>
        <v>66.75801190959535</v>
      </c>
      <c r="K88" s="11"/>
    </row>
    <row r="89" spans="1:11" s="23" customFormat="1" ht="60" customHeight="1">
      <c r="A89" s="27">
        <v>37</v>
      </c>
      <c r="B89" s="5" t="s">
        <v>17</v>
      </c>
      <c r="C89" s="29" t="s">
        <v>133</v>
      </c>
      <c r="D89" s="31">
        <f>E89+F89</f>
        <v>20000</v>
      </c>
      <c r="E89" s="30">
        <v>20000</v>
      </c>
      <c r="F89" s="30"/>
      <c r="G89" s="31">
        <f>H89+I89</f>
        <v>6797.43</v>
      </c>
      <c r="H89" s="30">
        <v>6797.43</v>
      </c>
      <c r="I89" s="30"/>
      <c r="J89" s="32">
        <f t="shared" si="0"/>
        <v>33.98715</v>
      </c>
      <c r="K89" s="11"/>
    </row>
    <row r="90" spans="1:11" s="23" customFormat="1" ht="24" customHeight="1">
      <c r="A90" s="47">
        <v>38</v>
      </c>
      <c r="B90" s="5" t="s">
        <v>51</v>
      </c>
      <c r="C90" s="48" t="s">
        <v>134</v>
      </c>
      <c r="D90" s="31">
        <f t="shared" si="3"/>
        <v>191839.88</v>
      </c>
      <c r="E90" s="30">
        <f>E91+E92</f>
        <v>187250</v>
      </c>
      <c r="F90" s="30">
        <f>F91+F92</f>
        <v>4589.88</v>
      </c>
      <c r="G90" s="31">
        <f t="shared" si="4"/>
        <v>32922.96</v>
      </c>
      <c r="H90" s="30">
        <f>H91+H92</f>
        <v>28333.08</v>
      </c>
      <c r="I90" s="30">
        <f>I91+I92</f>
        <v>4589.88</v>
      </c>
      <c r="J90" s="32">
        <f t="shared" si="0"/>
        <v>17.161687131997788</v>
      </c>
      <c r="K90" s="11"/>
    </row>
    <row r="91" spans="1:11" s="23" customFormat="1" ht="24" customHeight="1">
      <c r="A91" s="47"/>
      <c r="B91" s="5" t="s">
        <v>52</v>
      </c>
      <c r="C91" s="48"/>
      <c r="D91" s="31">
        <f t="shared" si="3"/>
        <v>107839.88</v>
      </c>
      <c r="E91" s="30">
        <v>103250</v>
      </c>
      <c r="F91" s="30">
        <v>4589.88</v>
      </c>
      <c r="G91" s="31">
        <f t="shared" si="4"/>
        <v>9179.76</v>
      </c>
      <c r="H91" s="30">
        <v>4589.88</v>
      </c>
      <c r="I91" s="30">
        <v>4589.88</v>
      </c>
      <c r="J91" s="32">
        <f t="shared" si="0"/>
        <v>8.512398196288794</v>
      </c>
      <c r="K91" s="11"/>
    </row>
    <row r="92" spans="1:11" s="23" customFormat="1" ht="24" customHeight="1">
      <c r="A92" s="47"/>
      <c r="B92" s="5" t="s">
        <v>53</v>
      </c>
      <c r="C92" s="48"/>
      <c r="D92" s="31">
        <f t="shared" si="3"/>
        <v>84000</v>
      </c>
      <c r="E92" s="30">
        <v>84000</v>
      </c>
      <c r="F92" s="30"/>
      <c r="G92" s="31">
        <f t="shared" si="4"/>
        <v>23743.2</v>
      </c>
      <c r="H92" s="30">
        <v>23743.2</v>
      </c>
      <c r="I92" s="30"/>
      <c r="J92" s="32">
        <f t="shared" si="0"/>
        <v>28.26571428571429</v>
      </c>
      <c r="K92" s="11"/>
    </row>
    <row r="93" spans="1:11" s="6" customFormat="1" ht="78.75">
      <c r="A93" s="27">
        <v>39</v>
      </c>
      <c r="B93" s="5" t="s">
        <v>18</v>
      </c>
      <c r="C93" s="36" t="s">
        <v>135</v>
      </c>
      <c r="D93" s="31">
        <f t="shared" si="3"/>
        <v>121479</v>
      </c>
      <c r="E93" s="41">
        <v>121479</v>
      </c>
      <c r="F93" s="24"/>
      <c r="G93" s="31">
        <f t="shared" si="4"/>
        <v>86151.49</v>
      </c>
      <c r="H93" s="30">
        <v>86151.49</v>
      </c>
      <c r="I93" s="40"/>
      <c r="J93" s="32">
        <f t="shared" si="0"/>
        <v>70.91883370788366</v>
      </c>
      <c r="K93" s="3"/>
    </row>
    <row r="94" spans="1:11" s="8" customFormat="1" ht="66.75" customHeight="1">
      <c r="A94" s="27">
        <v>40</v>
      </c>
      <c r="B94" s="5" t="s">
        <v>72</v>
      </c>
      <c r="C94" s="29" t="s">
        <v>73</v>
      </c>
      <c r="D94" s="31">
        <f t="shared" si="3"/>
        <v>116000</v>
      </c>
      <c r="E94" s="30">
        <v>95700</v>
      </c>
      <c r="F94" s="30">
        <v>20300</v>
      </c>
      <c r="G94" s="31">
        <f t="shared" si="4"/>
        <v>29322.92</v>
      </c>
      <c r="H94" s="30">
        <v>13322.92</v>
      </c>
      <c r="I94" s="30">
        <v>16000</v>
      </c>
      <c r="J94" s="32">
        <f t="shared" si="0"/>
        <v>25.278379310344828</v>
      </c>
      <c r="K94" s="11"/>
    </row>
    <row r="95" spans="1:11" s="23" customFormat="1" ht="17.25" customHeight="1">
      <c r="A95" s="47">
        <v>41</v>
      </c>
      <c r="B95" s="5" t="s">
        <v>51</v>
      </c>
      <c r="C95" s="48" t="s">
        <v>165</v>
      </c>
      <c r="D95" s="31">
        <f t="shared" si="3"/>
        <v>756800</v>
      </c>
      <c r="E95" s="31">
        <f>SUM(E96:E110)</f>
        <v>756800</v>
      </c>
      <c r="F95" s="31">
        <f>SUM(F96:F110)</f>
        <v>0</v>
      </c>
      <c r="G95" s="31">
        <f t="shared" si="4"/>
        <v>205421.68000000002</v>
      </c>
      <c r="H95" s="31">
        <f>SUM(H96:H110)</f>
        <v>205421.68000000002</v>
      </c>
      <c r="I95" s="31">
        <f>SUM(I96:I110)</f>
        <v>0</v>
      </c>
      <c r="J95" s="32">
        <f t="shared" si="0"/>
        <v>27.143456659619453</v>
      </c>
      <c r="K95" s="11"/>
    </row>
    <row r="96" spans="1:11" s="23" customFormat="1" ht="17.25" customHeight="1">
      <c r="A96" s="47"/>
      <c r="B96" s="5" t="s">
        <v>151</v>
      </c>
      <c r="C96" s="48"/>
      <c r="D96" s="31">
        <f t="shared" si="3"/>
        <v>327600</v>
      </c>
      <c r="E96" s="30">
        <f>177600+150000</f>
        <v>327600</v>
      </c>
      <c r="F96" s="30"/>
      <c r="G96" s="31">
        <f t="shared" si="4"/>
        <v>28223</v>
      </c>
      <c r="H96" s="30">
        <v>28223</v>
      </c>
      <c r="I96" s="30"/>
      <c r="J96" s="32">
        <f t="shared" si="0"/>
        <v>8.615079365079364</v>
      </c>
      <c r="K96" s="11"/>
    </row>
    <row r="97" spans="1:11" s="23" customFormat="1" ht="17.25" customHeight="1">
      <c r="A97" s="47"/>
      <c r="B97" s="5" t="s">
        <v>152</v>
      </c>
      <c r="C97" s="48"/>
      <c r="D97" s="31">
        <f t="shared" si="3"/>
        <v>115500</v>
      </c>
      <c r="E97" s="30">
        <v>115500</v>
      </c>
      <c r="F97" s="30"/>
      <c r="G97" s="31">
        <f t="shared" si="4"/>
        <v>103560</v>
      </c>
      <c r="H97" s="30">
        <v>103560</v>
      </c>
      <c r="I97" s="30"/>
      <c r="J97" s="32">
        <f t="shared" si="0"/>
        <v>89.66233766233766</v>
      </c>
      <c r="K97" s="11"/>
    </row>
    <row r="98" spans="1:11" s="23" customFormat="1" ht="17.25" customHeight="1">
      <c r="A98" s="47"/>
      <c r="B98" s="5" t="s">
        <v>153</v>
      </c>
      <c r="C98" s="48"/>
      <c r="D98" s="31">
        <f t="shared" si="3"/>
        <v>6000</v>
      </c>
      <c r="E98" s="30">
        <v>6000</v>
      </c>
      <c r="F98" s="30"/>
      <c r="G98" s="31">
        <f t="shared" si="4"/>
        <v>2859</v>
      </c>
      <c r="H98" s="30">
        <v>2859</v>
      </c>
      <c r="I98" s="30"/>
      <c r="J98" s="32">
        <f t="shared" si="0"/>
        <v>47.65</v>
      </c>
      <c r="K98" s="11"/>
    </row>
    <row r="99" spans="1:11" s="23" customFormat="1" ht="17.25" customHeight="1">
      <c r="A99" s="47"/>
      <c r="B99" s="5" t="s">
        <v>154</v>
      </c>
      <c r="C99" s="48"/>
      <c r="D99" s="31">
        <f t="shared" si="3"/>
        <v>900</v>
      </c>
      <c r="E99" s="30">
        <v>900</v>
      </c>
      <c r="F99" s="30"/>
      <c r="G99" s="31">
        <f t="shared" si="4"/>
        <v>668</v>
      </c>
      <c r="H99" s="30">
        <v>668</v>
      </c>
      <c r="I99" s="30"/>
      <c r="J99" s="32">
        <f t="shared" si="0"/>
        <v>74.22222222222223</v>
      </c>
      <c r="K99" s="11"/>
    </row>
    <row r="100" spans="1:11" s="23" customFormat="1" ht="17.25" customHeight="1">
      <c r="A100" s="47"/>
      <c r="B100" s="5" t="s">
        <v>14</v>
      </c>
      <c r="C100" s="48"/>
      <c r="D100" s="31">
        <f t="shared" si="3"/>
        <v>90800</v>
      </c>
      <c r="E100" s="30">
        <v>90800</v>
      </c>
      <c r="F100" s="30"/>
      <c r="G100" s="31">
        <f t="shared" si="4"/>
        <v>6332.92</v>
      </c>
      <c r="H100" s="30">
        <v>6332.92</v>
      </c>
      <c r="I100" s="30"/>
      <c r="J100" s="32">
        <f t="shared" si="0"/>
        <v>6.974581497797357</v>
      </c>
      <c r="K100" s="11"/>
    </row>
    <row r="101" spans="1:11" s="23" customFormat="1" ht="17.25" customHeight="1">
      <c r="A101" s="47"/>
      <c r="B101" s="5" t="s">
        <v>155</v>
      </c>
      <c r="C101" s="48"/>
      <c r="D101" s="31">
        <f t="shared" si="3"/>
        <v>1200</v>
      </c>
      <c r="E101" s="30">
        <v>1200</v>
      </c>
      <c r="F101" s="30"/>
      <c r="G101" s="31">
        <f t="shared" si="4"/>
        <v>706</v>
      </c>
      <c r="H101" s="30">
        <v>706</v>
      </c>
      <c r="I101" s="30"/>
      <c r="J101" s="32">
        <f t="shared" si="0"/>
        <v>58.833333333333336</v>
      </c>
      <c r="K101" s="11"/>
    </row>
    <row r="102" spans="1:11" s="23" customFormat="1" ht="17.25" customHeight="1">
      <c r="A102" s="47"/>
      <c r="B102" s="5" t="s">
        <v>164</v>
      </c>
      <c r="C102" s="48"/>
      <c r="D102" s="31">
        <f t="shared" si="3"/>
        <v>22900</v>
      </c>
      <c r="E102" s="30">
        <v>22900</v>
      </c>
      <c r="F102" s="30"/>
      <c r="G102" s="31">
        <f t="shared" si="4"/>
        <v>11404.16</v>
      </c>
      <c r="H102" s="30">
        <v>11404.16</v>
      </c>
      <c r="I102" s="30"/>
      <c r="J102" s="32">
        <f t="shared" si="0"/>
        <v>49.799825327510916</v>
      </c>
      <c r="K102" s="11"/>
    </row>
    <row r="103" spans="1:11" s="23" customFormat="1" ht="17.25" customHeight="1">
      <c r="A103" s="47"/>
      <c r="B103" s="5" t="s">
        <v>156</v>
      </c>
      <c r="C103" s="48"/>
      <c r="D103" s="31">
        <f t="shared" si="3"/>
        <v>1000</v>
      </c>
      <c r="E103" s="30">
        <v>1000</v>
      </c>
      <c r="F103" s="30"/>
      <c r="G103" s="31">
        <f t="shared" si="4"/>
        <v>990</v>
      </c>
      <c r="H103" s="30">
        <v>990</v>
      </c>
      <c r="I103" s="30"/>
      <c r="J103" s="32">
        <f t="shared" si="0"/>
        <v>99</v>
      </c>
      <c r="K103" s="11"/>
    </row>
    <row r="104" spans="1:11" s="23" customFormat="1" ht="17.25" customHeight="1">
      <c r="A104" s="47"/>
      <c r="B104" s="5" t="s">
        <v>55</v>
      </c>
      <c r="C104" s="48"/>
      <c r="D104" s="31">
        <f>E104+F104</f>
        <v>38950</v>
      </c>
      <c r="E104" s="30">
        <v>38950</v>
      </c>
      <c r="F104" s="30"/>
      <c r="G104" s="31">
        <f t="shared" si="4"/>
        <v>28649.6</v>
      </c>
      <c r="H104" s="30">
        <v>28649.6</v>
      </c>
      <c r="I104" s="30"/>
      <c r="J104" s="32">
        <f t="shared" si="0"/>
        <v>73.55481386392812</v>
      </c>
      <c r="K104" s="11"/>
    </row>
    <row r="105" spans="1:11" s="23" customFormat="1" ht="17.25" customHeight="1">
      <c r="A105" s="47"/>
      <c r="B105" s="5" t="s">
        <v>56</v>
      </c>
      <c r="C105" s="48"/>
      <c r="D105" s="31">
        <f t="shared" si="3"/>
        <v>96750</v>
      </c>
      <c r="E105" s="30">
        <v>96750</v>
      </c>
      <c r="F105" s="30"/>
      <c r="G105" s="31">
        <f t="shared" si="4"/>
        <v>17351</v>
      </c>
      <c r="H105" s="30">
        <v>17351</v>
      </c>
      <c r="I105" s="30"/>
      <c r="J105" s="32">
        <f t="shared" si="0"/>
        <v>17.933850129198966</v>
      </c>
      <c r="K105" s="11"/>
    </row>
    <row r="106" spans="1:11" s="23" customFormat="1" ht="17.25" customHeight="1">
      <c r="A106" s="47"/>
      <c r="B106" s="5" t="s">
        <v>90</v>
      </c>
      <c r="C106" s="48"/>
      <c r="D106" s="31">
        <f t="shared" si="3"/>
        <v>2200</v>
      </c>
      <c r="E106" s="30">
        <v>2200</v>
      </c>
      <c r="F106" s="30"/>
      <c r="G106" s="31">
        <f t="shared" si="4"/>
        <v>0</v>
      </c>
      <c r="H106" s="30">
        <v>0</v>
      </c>
      <c r="I106" s="30"/>
      <c r="J106" s="32">
        <f t="shared" si="0"/>
        <v>0</v>
      </c>
      <c r="K106" s="11"/>
    </row>
    <row r="107" spans="1:11" s="8" customFormat="1" ht="17.25" customHeight="1">
      <c r="A107" s="47"/>
      <c r="B107" s="5" t="s">
        <v>157</v>
      </c>
      <c r="C107" s="48"/>
      <c r="D107" s="31">
        <f t="shared" si="3"/>
        <v>500</v>
      </c>
      <c r="E107" s="30">
        <v>500</v>
      </c>
      <c r="F107" s="30"/>
      <c r="G107" s="31">
        <f t="shared" si="4"/>
        <v>0</v>
      </c>
      <c r="H107" s="30"/>
      <c r="I107" s="30"/>
      <c r="J107" s="32">
        <f t="shared" si="0"/>
        <v>0</v>
      </c>
      <c r="K107" s="11"/>
    </row>
    <row r="108" spans="1:11" s="8" customFormat="1" ht="17.25" customHeight="1">
      <c r="A108" s="47"/>
      <c r="B108" s="5" t="s">
        <v>158</v>
      </c>
      <c r="C108" s="48"/>
      <c r="D108" s="31">
        <f t="shared" si="3"/>
        <v>2400</v>
      </c>
      <c r="E108" s="30">
        <v>2400</v>
      </c>
      <c r="F108" s="30"/>
      <c r="G108" s="31">
        <f t="shared" si="4"/>
        <v>2212</v>
      </c>
      <c r="H108" s="30">
        <v>2212</v>
      </c>
      <c r="I108" s="30"/>
      <c r="J108" s="32">
        <f t="shared" si="0"/>
        <v>92.16666666666666</v>
      </c>
      <c r="K108" s="11"/>
    </row>
    <row r="109" spans="1:11" s="8" customFormat="1" ht="17.25" customHeight="1">
      <c r="A109" s="47"/>
      <c r="B109" s="5" t="s">
        <v>89</v>
      </c>
      <c r="C109" s="48"/>
      <c r="D109" s="31">
        <f t="shared" si="3"/>
        <v>47100</v>
      </c>
      <c r="E109" s="30">
        <v>47100</v>
      </c>
      <c r="F109" s="30"/>
      <c r="G109" s="31">
        <f t="shared" si="4"/>
        <v>1140</v>
      </c>
      <c r="H109" s="30">
        <v>1140</v>
      </c>
      <c r="I109" s="30"/>
      <c r="J109" s="32">
        <f t="shared" si="0"/>
        <v>2.420382165605096</v>
      </c>
      <c r="K109" s="11"/>
    </row>
    <row r="110" spans="1:11" s="23" customFormat="1" ht="17.25" customHeight="1">
      <c r="A110" s="47"/>
      <c r="B110" s="5" t="s">
        <v>63</v>
      </c>
      <c r="C110" s="48"/>
      <c r="D110" s="31">
        <f t="shared" si="3"/>
        <v>3000</v>
      </c>
      <c r="E110" s="30">
        <v>3000</v>
      </c>
      <c r="F110" s="30"/>
      <c r="G110" s="31">
        <f t="shared" si="4"/>
        <v>1326</v>
      </c>
      <c r="H110" s="30">
        <v>1326</v>
      </c>
      <c r="I110" s="30"/>
      <c r="J110" s="32">
        <f t="shared" si="0"/>
        <v>44.2</v>
      </c>
      <c r="K110" s="11"/>
    </row>
    <row r="111" spans="1:11" s="23" customFormat="1" ht="40.5" customHeight="1">
      <c r="A111" s="27">
        <v>42</v>
      </c>
      <c r="B111" s="5" t="s">
        <v>20</v>
      </c>
      <c r="C111" s="29" t="s">
        <v>136</v>
      </c>
      <c r="D111" s="31">
        <f t="shared" si="3"/>
        <v>995900</v>
      </c>
      <c r="E111" s="30">
        <v>977900</v>
      </c>
      <c r="F111" s="30">
        <f>17000+1000</f>
        <v>18000</v>
      </c>
      <c r="G111" s="31">
        <f t="shared" si="4"/>
        <v>561456.77</v>
      </c>
      <c r="H111" s="30">
        <v>560456.77</v>
      </c>
      <c r="I111" s="30">
        <f>0+1000</f>
        <v>1000</v>
      </c>
      <c r="J111" s="32">
        <f t="shared" si="0"/>
        <v>56.376821970077316</v>
      </c>
      <c r="K111" s="11"/>
    </row>
    <row r="112" spans="1:11" s="23" customFormat="1" ht="27" customHeight="1">
      <c r="A112" s="27">
        <v>43</v>
      </c>
      <c r="B112" s="5" t="s">
        <v>20</v>
      </c>
      <c r="C112" s="29" t="s">
        <v>21</v>
      </c>
      <c r="D112" s="31">
        <f t="shared" si="3"/>
        <v>61000</v>
      </c>
      <c r="E112" s="30">
        <v>61000</v>
      </c>
      <c r="F112" s="30">
        <v>0</v>
      </c>
      <c r="G112" s="31">
        <f t="shared" si="4"/>
        <v>31000</v>
      </c>
      <c r="H112" s="30">
        <v>31000</v>
      </c>
      <c r="I112" s="30">
        <v>0</v>
      </c>
      <c r="J112" s="32">
        <f t="shared" si="0"/>
        <v>50.81967213114754</v>
      </c>
      <c r="K112" s="11"/>
    </row>
    <row r="113" spans="1:11" s="23" customFormat="1" ht="39" customHeight="1">
      <c r="A113" s="27">
        <v>44</v>
      </c>
      <c r="B113" s="5" t="s">
        <v>20</v>
      </c>
      <c r="C113" s="29" t="s">
        <v>22</v>
      </c>
      <c r="D113" s="31">
        <f t="shared" si="3"/>
        <v>400000</v>
      </c>
      <c r="E113" s="30">
        <v>200000</v>
      </c>
      <c r="F113" s="30">
        <v>200000</v>
      </c>
      <c r="G113" s="31">
        <f t="shared" si="4"/>
        <v>0</v>
      </c>
      <c r="H113" s="30">
        <v>0</v>
      </c>
      <c r="I113" s="30">
        <v>0</v>
      </c>
      <c r="J113" s="32">
        <f t="shared" si="0"/>
        <v>0</v>
      </c>
      <c r="K113" s="11"/>
    </row>
    <row r="114" spans="1:11" s="8" customFormat="1" ht="65.25" customHeight="1">
      <c r="A114" s="27">
        <v>45</v>
      </c>
      <c r="B114" s="5" t="s">
        <v>74</v>
      </c>
      <c r="C114" s="29" t="s">
        <v>75</v>
      </c>
      <c r="D114" s="31">
        <f>E114+F114</f>
        <v>210400</v>
      </c>
      <c r="E114" s="30">
        <f>144250-3350</f>
        <v>140900</v>
      </c>
      <c r="F114" s="30">
        <f>103500-34000</f>
        <v>69500</v>
      </c>
      <c r="G114" s="31">
        <f t="shared" si="4"/>
        <v>148588.56</v>
      </c>
      <c r="H114" s="30">
        <f>83034.56-3350</f>
        <v>79684.56</v>
      </c>
      <c r="I114" s="30">
        <f>102904-34000</f>
        <v>68904</v>
      </c>
      <c r="J114" s="32">
        <f t="shared" si="0"/>
        <v>70.6219391634981</v>
      </c>
      <c r="K114" s="11"/>
    </row>
    <row r="115" spans="1:11" s="23" customFormat="1" ht="78.75">
      <c r="A115" s="27">
        <v>46</v>
      </c>
      <c r="B115" s="5" t="s">
        <v>23</v>
      </c>
      <c r="C115" s="29" t="s">
        <v>137</v>
      </c>
      <c r="D115" s="31">
        <f t="shared" si="3"/>
        <v>2387000</v>
      </c>
      <c r="E115" s="30">
        <v>2387000</v>
      </c>
      <c r="F115" s="30"/>
      <c r="G115" s="31">
        <f t="shared" si="4"/>
        <v>1738717.68</v>
      </c>
      <c r="H115" s="30">
        <v>1738717.68</v>
      </c>
      <c r="I115" s="30"/>
      <c r="J115" s="32">
        <f t="shared" si="0"/>
        <v>72.84112609970674</v>
      </c>
      <c r="K115" s="11"/>
    </row>
    <row r="116" spans="1:11" s="8" customFormat="1" ht="54" customHeight="1">
      <c r="A116" s="27">
        <v>47</v>
      </c>
      <c r="B116" s="5" t="s">
        <v>76</v>
      </c>
      <c r="C116" s="29" t="s">
        <v>77</v>
      </c>
      <c r="D116" s="31">
        <f t="shared" si="3"/>
        <v>41600</v>
      </c>
      <c r="E116" s="30">
        <v>41600</v>
      </c>
      <c r="F116" s="30"/>
      <c r="G116" s="31">
        <f t="shared" si="4"/>
        <v>17777.77</v>
      </c>
      <c r="H116" s="30">
        <v>17777.77</v>
      </c>
      <c r="I116" s="30"/>
      <c r="J116" s="32">
        <f t="shared" si="0"/>
        <v>42.73502403846154</v>
      </c>
      <c r="K116" s="11"/>
    </row>
    <row r="117" spans="1:11" s="23" customFormat="1" ht="66" customHeight="1">
      <c r="A117" s="27">
        <v>48</v>
      </c>
      <c r="B117" s="5" t="s">
        <v>24</v>
      </c>
      <c r="C117" s="29" t="s">
        <v>138</v>
      </c>
      <c r="D117" s="31">
        <f t="shared" si="3"/>
        <v>15000</v>
      </c>
      <c r="E117" s="30">
        <v>15000</v>
      </c>
      <c r="F117" s="30"/>
      <c r="G117" s="31">
        <f t="shared" si="4"/>
        <v>10651.48</v>
      </c>
      <c r="H117" s="30">
        <v>10651.48</v>
      </c>
      <c r="I117" s="30"/>
      <c r="J117" s="32">
        <f t="shared" si="0"/>
        <v>71.00986666666667</v>
      </c>
      <c r="K117" s="11"/>
    </row>
    <row r="118" spans="1:11" s="23" customFormat="1" ht="78.75" customHeight="1">
      <c r="A118" s="27">
        <v>49</v>
      </c>
      <c r="B118" s="5" t="s">
        <v>25</v>
      </c>
      <c r="C118" s="39" t="s">
        <v>161</v>
      </c>
      <c r="D118" s="31">
        <f t="shared" si="3"/>
        <v>600000</v>
      </c>
      <c r="E118" s="30"/>
      <c r="F118" s="30">
        <v>600000</v>
      </c>
      <c r="G118" s="31">
        <f t="shared" si="4"/>
        <v>0</v>
      </c>
      <c r="H118" s="30"/>
      <c r="I118" s="30">
        <v>0</v>
      </c>
      <c r="J118" s="32">
        <f t="shared" si="0"/>
        <v>0</v>
      </c>
      <c r="K118" s="11"/>
    </row>
    <row r="119" spans="1:11" s="23" customFormat="1" ht="78.75" customHeight="1">
      <c r="A119" s="27">
        <v>50</v>
      </c>
      <c r="B119" s="5" t="s">
        <v>25</v>
      </c>
      <c r="C119" s="39" t="s">
        <v>162</v>
      </c>
      <c r="D119" s="31">
        <f t="shared" si="3"/>
        <v>921446</v>
      </c>
      <c r="E119" s="30">
        <v>354140</v>
      </c>
      <c r="F119" s="30">
        <v>567306</v>
      </c>
      <c r="G119" s="31">
        <f t="shared" si="4"/>
        <v>44114.41</v>
      </c>
      <c r="H119" s="30">
        <v>44114.41</v>
      </c>
      <c r="I119" s="30">
        <v>0</v>
      </c>
      <c r="J119" s="32">
        <f t="shared" si="0"/>
        <v>4.787519832958199</v>
      </c>
      <c r="K119" s="11"/>
    </row>
    <row r="120" spans="1:11" s="23" customFormat="1" ht="63">
      <c r="A120" s="27">
        <v>51</v>
      </c>
      <c r="B120" s="5" t="s">
        <v>26</v>
      </c>
      <c r="C120" s="29" t="s">
        <v>139</v>
      </c>
      <c r="D120" s="31">
        <f t="shared" si="3"/>
        <v>1034876</v>
      </c>
      <c r="E120" s="30">
        <v>1034876</v>
      </c>
      <c r="F120" s="30"/>
      <c r="G120" s="31">
        <f t="shared" si="4"/>
        <v>753986.84</v>
      </c>
      <c r="H120" s="30">
        <v>753986.84</v>
      </c>
      <c r="I120" s="30"/>
      <c r="J120" s="32">
        <f t="shared" si="0"/>
        <v>72.85769889339399</v>
      </c>
      <c r="K120" s="11"/>
    </row>
    <row r="121" spans="1:11" s="23" customFormat="1" ht="96" customHeight="1">
      <c r="A121" s="27">
        <v>52</v>
      </c>
      <c r="B121" s="5" t="s">
        <v>26</v>
      </c>
      <c r="C121" s="29" t="s">
        <v>141</v>
      </c>
      <c r="D121" s="31">
        <f t="shared" si="3"/>
        <v>12643270</v>
      </c>
      <c r="E121" s="30">
        <v>12643270</v>
      </c>
      <c r="F121" s="30"/>
      <c r="G121" s="31">
        <f t="shared" si="4"/>
        <v>10901989.98</v>
      </c>
      <c r="H121" s="30">
        <v>10901989.98</v>
      </c>
      <c r="I121" s="30"/>
      <c r="J121" s="32">
        <f t="shared" si="0"/>
        <v>86.22761342595705</v>
      </c>
      <c r="K121" s="11"/>
    </row>
    <row r="122" spans="1:11" s="23" customFormat="1" ht="75.75" customHeight="1">
      <c r="A122" s="27">
        <v>53</v>
      </c>
      <c r="B122" s="5" t="s">
        <v>26</v>
      </c>
      <c r="C122" s="29" t="s">
        <v>142</v>
      </c>
      <c r="D122" s="31">
        <f t="shared" si="3"/>
        <v>403500</v>
      </c>
      <c r="E122" s="30">
        <v>403500</v>
      </c>
      <c r="F122" s="30"/>
      <c r="G122" s="31">
        <f t="shared" si="4"/>
        <v>198184.09</v>
      </c>
      <c r="H122" s="30">
        <v>198184.09</v>
      </c>
      <c r="I122" s="30"/>
      <c r="J122" s="32">
        <f t="shared" si="0"/>
        <v>49.11625526641883</v>
      </c>
      <c r="K122" s="11"/>
    </row>
    <row r="123" spans="1:11" s="23" customFormat="1" ht="63" customHeight="1">
      <c r="A123" s="27">
        <v>54</v>
      </c>
      <c r="B123" s="5" t="s">
        <v>26</v>
      </c>
      <c r="C123" s="29" t="s">
        <v>140</v>
      </c>
      <c r="D123" s="31">
        <f t="shared" si="3"/>
        <v>428000</v>
      </c>
      <c r="E123" s="30">
        <v>428000</v>
      </c>
      <c r="F123" s="30"/>
      <c r="G123" s="31">
        <f t="shared" si="4"/>
        <v>327077.09</v>
      </c>
      <c r="H123" s="30">
        <v>327077.09</v>
      </c>
      <c r="I123" s="30"/>
      <c r="J123" s="32">
        <f t="shared" si="0"/>
        <v>76.4198808411215</v>
      </c>
      <c r="K123" s="11"/>
    </row>
    <row r="124" spans="1:11" s="23" customFormat="1" ht="63" customHeight="1">
      <c r="A124" s="27">
        <v>55</v>
      </c>
      <c r="B124" s="27">
        <v>1217340</v>
      </c>
      <c r="C124" s="39" t="s">
        <v>160</v>
      </c>
      <c r="D124" s="31">
        <f t="shared" si="3"/>
        <v>50000</v>
      </c>
      <c r="E124" s="30"/>
      <c r="F124" s="30">
        <v>50000</v>
      </c>
      <c r="G124" s="31">
        <f t="shared" si="4"/>
        <v>0</v>
      </c>
      <c r="H124" s="30"/>
      <c r="I124" s="30">
        <v>0</v>
      </c>
      <c r="J124" s="32">
        <f t="shared" si="0"/>
        <v>0</v>
      </c>
      <c r="K124" s="11"/>
    </row>
    <row r="125" spans="1:11" s="8" customFormat="1" ht="77.25" customHeight="1">
      <c r="A125" s="27">
        <v>56</v>
      </c>
      <c r="B125" s="5" t="s">
        <v>78</v>
      </c>
      <c r="C125" s="29" t="s">
        <v>79</v>
      </c>
      <c r="D125" s="31">
        <f t="shared" si="3"/>
        <v>55000</v>
      </c>
      <c r="E125" s="30">
        <v>30200</v>
      </c>
      <c r="F125" s="30">
        <v>24800</v>
      </c>
      <c r="G125" s="31">
        <f t="shared" si="4"/>
        <v>32668.98</v>
      </c>
      <c r="H125" s="30">
        <v>17913.98</v>
      </c>
      <c r="I125" s="30">
        <v>14755</v>
      </c>
      <c r="J125" s="32">
        <f t="shared" si="0"/>
        <v>59.39814545454546</v>
      </c>
      <c r="K125" s="11"/>
    </row>
    <row r="126" spans="1:11" s="23" customFormat="1" ht="84" customHeight="1">
      <c r="A126" s="27">
        <v>57</v>
      </c>
      <c r="B126" s="5" t="s">
        <v>88</v>
      </c>
      <c r="C126" s="29" t="s">
        <v>144</v>
      </c>
      <c r="D126" s="31">
        <f t="shared" si="3"/>
        <v>1050000</v>
      </c>
      <c r="E126" s="30">
        <v>1050000</v>
      </c>
      <c r="F126" s="30"/>
      <c r="G126" s="31">
        <f t="shared" si="4"/>
        <v>533836.55</v>
      </c>
      <c r="H126" s="30">
        <v>533836.55</v>
      </c>
      <c r="I126" s="30"/>
      <c r="J126" s="32">
        <f t="shared" si="0"/>
        <v>50.84157619047619</v>
      </c>
      <c r="K126" s="11"/>
    </row>
    <row r="127" spans="1:11" s="23" customFormat="1" ht="29.25" customHeight="1">
      <c r="A127" s="47">
        <v>58</v>
      </c>
      <c r="B127" s="5" t="s">
        <v>28</v>
      </c>
      <c r="C127" s="61" t="s">
        <v>145</v>
      </c>
      <c r="D127" s="31">
        <f t="shared" si="3"/>
        <v>6032750</v>
      </c>
      <c r="E127" s="30"/>
      <c r="F127" s="30">
        <v>6032750</v>
      </c>
      <c r="G127" s="31">
        <f t="shared" si="4"/>
        <v>4624450</v>
      </c>
      <c r="H127" s="30"/>
      <c r="I127" s="30">
        <v>4624450</v>
      </c>
      <c r="J127" s="32">
        <f t="shared" si="0"/>
        <v>76.65575400936555</v>
      </c>
      <c r="K127" s="11"/>
    </row>
    <row r="128" spans="1:11" s="23" customFormat="1" ht="29.25" customHeight="1">
      <c r="A128" s="47"/>
      <c r="B128" s="5" t="s">
        <v>46</v>
      </c>
      <c r="C128" s="61"/>
      <c r="D128" s="31">
        <f t="shared" si="3"/>
        <v>4903950</v>
      </c>
      <c r="E128" s="30">
        <v>4903950</v>
      </c>
      <c r="F128" s="30"/>
      <c r="G128" s="31">
        <f t="shared" si="4"/>
        <v>4161092.6</v>
      </c>
      <c r="H128" s="30">
        <v>4161092.6</v>
      </c>
      <c r="I128" s="30"/>
      <c r="J128" s="32">
        <f t="shared" si="0"/>
        <v>84.85185615677159</v>
      </c>
      <c r="K128" s="11"/>
    </row>
    <row r="129" spans="1:11" s="23" customFormat="1" ht="29.25" customHeight="1">
      <c r="A129" s="47"/>
      <c r="B129" s="5" t="s">
        <v>91</v>
      </c>
      <c r="C129" s="61"/>
      <c r="D129" s="31">
        <f>E129+F129</f>
        <v>480455</v>
      </c>
      <c r="E129" s="30">
        <v>480455</v>
      </c>
      <c r="F129" s="30"/>
      <c r="G129" s="31">
        <f>H129+I129</f>
        <v>480455</v>
      </c>
      <c r="H129" s="30">
        <v>480455</v>
      </c>
      <c r="I129" s="30"/>
      <c r="J129" s="32">
        <f t="shared" si="0"/>
        <v>100</v>
      </c>
      <c r="K129" s="11"/>
    </row>
    <row r="130" spans="1:11" s="23" customFormat="1" ht="47.25">
      <c r="A130" s="27">
        <v>59</v>
      </c>
      <c r="B130" s="5" t="s">
        <v>30</v>
      </c>
      <c r="C130" s="29" t="s">
        <v>146</v>
      </c>
      <c r="D130" s="31">
        <f t="shared" si="3"/>
        <v>100000</v>
      </c>
      <c r="E130" s="30">
        <v>100000</v>
      </c>
      <c r="F130" s="30"/>
      <c r="G130" s="31">
        <f t="shared" si="4"/>
        <v>76048.24</v>
      </c>
      <c r="H130" s="30">
        <v>76048.24</v>
      </c>
      <c r="I130" s="30"/>
      <c r="J130" s="32">
        <f t="shared" si="0"/>
        <v>76.04824</v>
      </c>
      <c r="K130" s="11"/>
    </row>
    <row r="131" spans="1:11" s="23" customFormat="1" ht="80.25" customHeight="1">
      <c r="A131" s="27">
        <v>60</v>
      </c>
      <c r="B131" s="5" t="s">
        <v>44</v>
      </c>
      <c r="C131" s="29" t="s">
        <v>147</v>
      </c>
      <c r="D131" s="31">
        <f t="shared" si="3"/>
        <v>967126.15</v>
      </c>
      <c r="E131" s="30"/>
      <c r="F131" s="30">
        <v>967126.15</v>
      </c>
      <c r="G131" s="31">
        <f t="shared" si="4"/>
        <v>99900</v>
      </c>
      <c r="H131" s="30"/>
      <c r="I131" s="30">
        <v>99900</v>
      </c>
      <c r="J131" s="32">
        <f t="shared" si="0"/>
        <v>10.329572827701949</v>
      </c>
      <c r="K131" s="11"/>
    </row>
    <row r="132" spans="1:11" s="23" customFormat="1" ht="54" customHeight="1">
      <c r="A132" s="27">
        <v>61</v>
      </c>
      <c r="B132" s="5" t="s">
        <v>59</v>
      </c>
      <c r="C132" s="29" t="s">
        <v>148</v>
      </c>
      <c r="D132" s="31">
        <f t="shared" si="3"/>
        <v>65000</v>
      </c>
      <c r="E132" s="30">
        <f>40000+25000</f>
        <v>65000</v>
      </c>
      <c r="F132" s="30"/>
      <c r="G132" s="31">
        <f t="shared" si="4"/>
        <v>53434.4</v>
      </c>
      <c r="H132" s="30">
        <v>53434.4</v>
      </c>
      <c r="I132" s="30"/>
      <c r="J132" s="32">
        <f t="shared" si="0"/>
        <v>82.20676923076923</v>
      </c>
      <c r="K132" s="11"/>
    </row>
    <row r="133" spans="1:11" s="8" customFormat="1" ht="69" customHeight="1">
      <c r="A133" s="27">
        <v>62</v>
      </c>
      <c r="B133" s="5" t="s">
        <v>59</v>
      </c>
      <c r="C133" s="29" t="s">
        <v>149</v>
      </c>
      <c r="D133" s="31">
        <f>E133+F133</f>
        <v>105000</v>
      </c>
      <c r="E133" s="30">
        <v>105000</v>
      </c>
      <c r="F133" s="30"/>
      <c r="G133" s="31">
        <f>H133+I133</f>
        <v>62000</v>
      </c>
      <c r="H133" s="30">
        <v>62000</v>
      </c>
      <c r="I133" s="30"/>
      <c r="J133" s="32">
        <f t="shared" si="0"/>
        <v>59.04761904761905</v>
      </c>
      <c r="K133" s="11"/>
    </row>
    <row r="134" spans="1:11" s="23" customFormat="1" ht="23.25" customHeight="1">
      <c r="A134" s="47">
        <v>63</v>
      </c>
      <c r="B134" s="5" t="s">
        <v>51</v>
      </c>
      <c r="C134" s="48" t="s">
        <v>143</v>
      </c>
      <c r="D134" s="31">
        <f t="shared" si="3"/>
        <v>573845.29</v>
      </c>
      <c r="E134" s="30">
        <f>E136+E135+E138+E137</f>
        <v>519000</v>
      </c>
      <c r="F134" s="30">
        <f>F136+F135+F138+F137</f>
        <v>54845.29</v>
      </c>
      <c r="G134" s="31">
        <f>H134+I134</f>
        <v>118474.03</v>
      </c>
      <c r="H134" s="30">
        <f>H136+H135+H138+H137</f>
        <v>110874.03</v>
      </c>
      <c r="I134" s="30">
        <f>I136+I135+I138+I137</f>
        <v>7600</v>
      </c>
      <c r="J134" s="32">
        <f t="shared" si="0"/>
        <v>20.64563952419998</v>
      </c>
      <c r="K134" s="11"/>
    </row>
    <row r="135" spans="1:11" s="23" customFormat="1" ht="15.75" customHeight="1">
      <c r="A135" s="47"/>
      <c r="B135" s="5" t="s">
        <v>60</v>
      </c>
      <c r="C135" s="48"/>
      <c r="D135" s="31">
        <f t="shared" si="3"/>
        <v>454845.29</v>
      </c>
      <c r="E135" s="30">
        <v>450000</v>
      </c>
      <c r="F135" s="30">
        <v>4845.29</v>
      </c>
      <c r="G135" s="31">
        <f>H135+I135</f>
        <v>54700</v>
      </c>
      <c r="H135" s="30">
        <v>54700</v>
      </c>
      <c r="I135" s="30"/>
      <c r="J135" s="32">
        <f t="shared" si="0"/>
        <v>12.02606714911789</v>
      </c>
      <c r="K135" s="11"/>
    </row>
    <row r="136" spans="1:11" s="23" customFormat="1" ht="22.5" customHeight="1">
      <c r="A136" s="47"/>
      <c r="B136" s="5" t="s">
        <v>47</v>
      </c>
      <c r="C136" s="48"/>
      <c r="D136" s="31">
        <f t="shared" si="3"/>
        <v>69000</v>
      </c>
      <c r="E136" s="30">
        <v>69000</v>
      </c>
      <c r="F136" s="30"/>
      <c r="G136" s="31">
        <f>H136+I136</f>
        <v>56174.03</v>
      </c>
      <c r="H136" s="30">
        <v>56174.03</v>
      </c>
      <c r="I136" s="30"/>
      <c r="J136" s="32">
        <f t="shared" si="0"/>
        <v>81.41163768115942</v>
      </c>
      <c r="K136" s="11"/>
    </row>
    <row r="137" spans="1:11" s="23" customFormat="1" ht="22.5" customHeight="1">
      <c r="A137" s="47"/>
      <c r="B137" s="5" t="s">
        <v>62</v>
      </c>
      <c r="C137" s="48"/>
      <c r="D137" s="31">
        <f>E137+F137</f>
        <v>20000</v>
      </c>
      <c r="E137" s="30"/>
      <c r="F137" s="30">
        <v>20000</v>
      </c>
      <c r="G137" s="31">
        <f>H137+I137</f>
        <v>7600</v>
      </c>
      <c r="H137" s="30"/>
      <c r="I137" s="30">
        <v>7600</v>
      </c>
      <c r="J137" s="32">
        <f t="shared" si="0"/>
        <v>38</v>
      </c>
      <c r="K137" s="11"/>
    </row>
    <row r="138" spans="1:11" s="23" customFormat="1" ht="22.5" customHeight="1">
      <c r="A138" s="47"/>
      <c r="B138" s="5" t="s">
        <v>61</v>
      </c>
      <c r="C138" s="48"/>
      <c r="D138" s="31">
        <f t="shared" si="3"/>
        <v>30000</v>
      </c>
      <c r="E138" s="30"/>
      <c r="F138" s="30">
        <v>30000</v>
      </c>
      <c r="G138" s="31">
        <f t="shared" si="4"/>
        <v>0</v>
      </c>
      <c r="H138" s="30"/>
      <c r="I138" s="30">
        <v>0</v>
      </c>
      <c r="J138" s="32">
        <f t="shared" si="0"/>
        <v>0</v>
      </c>
      <c r="K138" s="11"/>
    </row>
    <row r="139" spans="1:11" s="8" customFormat="1" ht="77.25" customHeight="1">
      <c r="A139" s="27">
        <v>64</v>
      </c>
      <c r="B139" s="5" t="s">
        <v>80</v>
      </c>
      <c r="C139" s="29" t="s">
        <v>81</v>
      </c>
      <c r="D139" s="31">
        <f t="shared" si="3"/>
        <v>132800</v>
      </c>
      <c r="E139" s="30">
        <v>82800</v>
      </c>
      <c r="F139" s="30">
        <v>50000</v>
      </c>
      <c r="G139" s="31">
        <f t="shared" si="4"/>
        <v>37190</v>
      </c>
      <c r="H139" s="30">
        <v>12190</v>
      </c>
      <c r="I139" s="30">
        <v>25000</v>
      </c>
      <c r="J139" s="32">
        <f t="shared" si="0"/>
        <v>28.00451807228916</v>
      </c>
      <c r="K139" s="12"/>
    </row>
    <row r="140" spans="1:11" s="8" customFormat="1" ht="48" customHeight="1">
      <c r="A140" s="27">
        <v>65</v>
      </c>
      <c r="B140" s="5" t="s">
        <v>82</v>
      </c>
      <c r="C140" s="29" t="s">
        <v>100</v>
      </c>
      <c r="D140" s="31">
        <f t="shared" si="3"/>
        <v>125000</v>
      </c>
      <c r="E140" s="30">
        <v>100000</v>
      </c>
      <c r="F140" s="30">
        <v>25000</v>
      </c>
      <c r="G140" s="31">
        <f t="shared" si="4"/>
        <v>85066</v>
      </c>
      <c r="H140" s="30">
        <v>71752</v>
      </c>
      <c r="I140" s="30">
        <v>13314</v>
      </c>
      <c r="J140" s="32">
        <f t="shared" si="0"/>
        <v>68.0528</v>
      </c>
      <c r="K140" s="11"/>
    </row>
    <row r="141" spans="1:11" s="8" customFormat="1" ht="48" customHeight="1">
      <c r="A141" s="27">
        <v>66</v>
      </c>
      <c r="B141" s="5" t="s">
        <v>57</v>
      </c>
      <c r="C141" s="29" t="s">
        <v>101</v>
      </c>
      <c r="D141" s="31">
        <f t="shared" si="3"/>
        <v>248248</v>
      </c>
      <c r="E141" s="30">
        <v>248248</v>
      </c>
      <c r="F141" s="30"/>
      <c r="G141" s="31">
        <f t="shared" si="4"/>
        <v>191433.48</v>
      </c>
      <c r="H141" s="30">
        <v>191433.48</v>
      </c>
      <c r="I141" s="30"/>
      <c r="J141" s="32">
        <f>G141/D141*100</f>
        <v>77.11380554928942</v>
      </c>
      <c r="K141" s="11"/>
    </row>
    <row r="142" spans="1:10" ht="48" customHeight="1">
      <c r="A142" s="27">
        <v>67</v>
      </c>
      <c r="B142" s="5" t="s">
        <v>36</v>
      </c>
      <c r="C142" s="29" t="s">
        <v>85</v>
      </c>
      <c r="D142" s="31">
        <f t="shared" si="3"/>
        <v>100000</v>
      </c>
      <c r="E142" s="30">
        <v>100000</v>
      </c>
      <c r="F142" s="24"/>
      <c r="G142" s="31">
        <f t="shared" si="4"/>
        <v>0</v>
      </c>
      <c r="H142" s="40"/>
      <c r="I142" s="40"/>
      <c r="J142" s="32">
        <f>G142/D142*100</f>
        <v>0</v>
      </c>
    </row>
    <row r="143" spans="1:11" s="23" customFormat="1" ht="66" customHeight="1" hidden="1">
      <c r="A143" s="42"/>
      <c r="B143" s="43"/>
      <c r="C143" s="44"/>
      <c r="D143" s="31">
        <f t="shared" si="3"/>
        <v>0</v>
      </c>
      <c r="E143" s="30"/>
      <c r="F143" s="30"/>
      <c r="G143" s="31">
        <f t="shared" si="4"/>
        <v>0</v>
      </c>
      <c r="H143" s="30"/>
      <c r="I143" s="30"/>
      <c r="J143" s="32" t="e">
        <f>G143/D143*100</f>
        <v>#DIV/0!</v>
      </c>
      <c r="K143" s="11"/>
    </row>
    <row r="144" spans="1:11" s="10" customFormat="1" ht="15.75">
      <c r="A144" s="45"/>
      <c r="B144" s="45"/>
      <c r="C144" s="46" t="s">
        <v>96</v>
      </c>
      <c r="D144" s="31">
        <f t="shared" si="3"/>
        <v>109985699.82</v>
      </c>
      <c r="E144" s="31">
        <f>E6+E13+E14+E22+E23+E24+E25+E26+E27+E37+E38+E39+E40+E41+E42+E43+E44+E45+E47+E48+E49+E50+E51+E52+E53+E59+E60+E61+E62+E63+E64+E65+E66+E67++E68+E69+E70+E71+E72+E73+E76+E77+E80+E81+E82+E83+E84+E85+E86+E87+E88+E89+E90+E93+E94+E95+E111+E112+E113+E114+E115+E116+E117+E120+E121+E122+E123+E124+E125+E126+E127+E128+E129+E130+E131+E132+E133+E134+E139+E140+E141+E142+E143+E118+E119</f>
        <v>79459479</v>
      </c>
      <c r="F144" s="31">
        <f>F6+F13+F14+F22+F23+F24+F25+F26+F27+F37+F38+F39+F40+F41+F42+F43+F44+F45+F47+F48+F49+F50+F51+F52+F53+F59+F60+F61+F62+F63+F64+F65+F66+F67++F68+F69+F70+F71+F72+F73+F76+F77+F80+F81+F82+F83+F84+F85+F86+F87+F88+F89+F90+F93+F94+F95+F111+F112+F113+F114+F115+F116+F117+F120+F121+F122+F123+F124+F125+F126+F127+F128+F129+F130+F131+F132+F133+F134+F139+F140+F141+F142+F143+F118+F119</f>
        <v>30526220.819999997</v>
      </c>
      <c r="G144" s="31">
        <f>G6+G13+G14+G22+G23+G24+G25+G26+G27+G37+G38+G39+G40+G41+G42+G43+G44+G45+G47+G48+G49+G50+G51+G52+G53+G59+G60+G61+G62+G63+G64+G65+G66+G67++G68+G69+G70+G71+G72+G73+G76+G77+G80+G81+G82+G83+G84+G85+G86+G87+G88+G89+G90+G93+G94+G95+G111+G112+G113+G114+G115+G116+G117+G120+G121+G122+G123+G124+G125+G126+G127+G128+G129+G130+G131+G132+G133+G134+G139+G140+G141+G142+G143+G118+G119</f>
        <v>72511249.22000001</v>
      </c>
      <c r="H144" s="31">
        <f>H6+H13+H14+H22+H23+H24+H25+H26+H27+H37+H38+H39+H40+H41+H42+H43+H44+H45+H47+H48+H49+H50+H51+H52+H53+H59+H60+H61+H62+H63+H64+H65+H66+H67++H68+H69+H70+H71+H72+H73+H76+H77+H80+H81+H82+H83+H84+H85+H86+H87+H88+H89+H90+H93+H94+H95+H111+H112+H113+H114+H115+H116+H117+H120+H121+H122+H123+H124+H125+H126+H127+H128+H129+H130+H131+H132+H133+H134+H139+H140+H141+H142+H143+H118+H119</f>
        <v>57902222.76</v>
      </c>
      <c r="I144" s="31">
        <f>I6+I13+I14+I22+I23+I24+I25+I26+I27+I37+I38+I39+I40+I41+I42+I43+I44+I45+I47+I48+I49+I50+I51+I52+I53+I59+I60+I61+I62+I63+I64+I65+I66+I67++I68+I69+I70+I71+I72+I73+I76+I77+I80+I81+I82+I83+I84+I85+I86+I87+I88+I89+I90+I93+I94+I95+I111+I112+I113+I114+I115+I116+I117+I120+I121+I122+I123+I124+I125+I126+I127+I128+I129+I130+I131+I132+I133+I134+I139+I140+I141+I142+I143+I118+I119</f>
        <v>14609026.46</v>
      </c>
      <c r="J144" s="32">
        <f>G144/D144*100</f>
        <v>65.92788820607608</v>
      </c>
      <c r="K144" s="13"/>
    </row>
    <row r="145" spans="2:11" s="2" customFormat="1" ht="30.75" customHeight="1">
      <c r="B145" s="6"/>
      <c r="C145" s="6" t="s">
        <v>170</v>
      </c>
      <c r="D145" s="59" t="s">
        <v>150</v>
      </c>
      <c r="E145" s="59"/>
      <c r="F145" s="59"/>
      <c r="G145" s="59"/>
      <c r="H145" s="59" t="s">
        <v>150</v>
      </c>
      <c r="I145" s="59"/>
      <c r="J145" s="14"/>
      <c r="K145" s="3"/>
    </row>
    <row r="146" spans="2:11" s="2" customFormat="1" ht="12.75">
      <c r="B146" s="6"/>
      <c r="C146" s="6"/>
      <c r="D146" s="15"/>
      <c r="E146" s="15"/>
      <c r="F146" s="1"/>
      <c r="G146" s="16"/>
      <c r="H146" s="17"/>
      <c r="I146" s="17"/>
      <c r="J146" s="18"/>
      <c r="K146" s="3"/>
    </row>
    <row r="147" spans="2:11" s="2" customFormat="1" ht="12.75">
      <c r="B147" s="6"/>
      <c r="C147" s="6"/>
      <c r="D147" s="60"/>
      <c r="E147" s="60"/>
      <c r="F147" s="60"/>
      <c r="G147" s="60"/>
      <c r="H147" s="17"/>
      <c r="I147" s="17"/>
      <c r="J147" s="19"/>
      <c r="K147" s="3"/>
    </row>
  </sheetData>
  <sheetProtection/>
  <mergeCells count="41">
    <mergeCell ref="D145:G145"/>
    <mergeCell ref="H145:I145"/>
    <mergeCell ref="D147:G147"/>
    <mergeCell ref="A134:A138"/>
    <mergeCell ref="C134:C138"/>
    <mergeCell ref="A127:A129"/>
    <mergeCell ref="C127:C129"/>
    <mergeCell ref="A95:A110"/>
    <mergeCell ref="C95:C110"/>
    <mergeCell ref="A77:A79"/>
    <mergeCell ref="C77:C79"/>
    <mergeCell ref="A90:A92"/>
    <mergeCell ref="C90:C92"/>
    <mergeCell ref="A73:A75"/>
    <mergeCell ref="C73:C75"/>
    <mergeCell ref="A68:A69"/>
    <mergeCell ref="C68:C69"/>
    <mergeCell ref="A60:A61"/>
    <mergeCell ref="C60:C61"/>
    <mergeCell ref="A49:A51"/>
    <mergeCell ref="C49:C51"/>
    <mergeCell ref="A53:A58"/>
    <mergeCell ref="C53:C58"/>
    <mergeCell ref="A47:A48"/>
    <mergeCell ref="C47:C48"/>
    <mergeCell ref="A38:A43"/>
    <mergeCell ref="C38:C43"/>
    <mergeCell ref="A44:A46"/>
    <mergeCell ref="B44:B45"/>
    <mergeCell ref="C44:C46"/>
    <mergeCell ref="A27:A36"/>
    <mergeCell ref="C27:C36"/>
    <mergeCell ref="A14:A21"/>
    <mergeCell ref="C14:C21"/>
    <mergeCell ref="A22:A26"/>
    <mergeCell ref="C22:C26"/>
    <mergeCell ref="B1:J1"/>
    <mergeCell ref="B2:J2"/>
    <mergeCell ref="B3:J3"/>
    <mergeCell ref="A6:A12"/>
    <mergeCell ref="C6:C1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89" r:id="rId1"/>
  <rowBreaks count="2" manualBreakCount="2">
    <brk id="43" max="9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Server-new</cp:lastModifiedBy>
  <cp:lastPrinted>2021-10-07T11:28:18Z</cp:lastPrinted>
  <dcterms:created xsi:type="dcterms:W3CDTF">2010-01-25T13:09:52Z</dcterms:created>
  <dcterms:modified xsi:type="dcterms:W3CDTF">2021-10-08T12:47:32Z</dcterms:modified>
  <cp:category/>
  <cp:version/>
  <cp:contentType/>
  <cp:contentStatus/>
</cp:coreProperties>
</file>