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'Лист3'!$A$1:$J$73</definedName>
  </definedNames>
  <calcPr fullCalcOnLoad="1"/>
</workbook>
</file>

<file path=xl/sharedStrings.xml><?xml version="1.0" encoding="utf-8"?>
<sst xmlns="http://schemas.openxmlformats.org/spreadsheetml/2006/main" count="99" uniqueCount="93">
  <si>
    <t xml:space="preserve">                                     </t>
  </si>
  <si>
    <t>Загальна сума доходів</t>
  </si>
  <si>
    <t xml:space="preserve">           Начальник міськфінуправління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</si>
  <si>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</si>
  <si>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</si>
  <si>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</si>
  <si>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</si>
  <si>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    -Окремі податки і збори</t>
  </si>
  <si>
    <t xml:space="preserve">на </t>
  </si>
  <si>
    <t>Фактичні</t>
  </si>
  <si>
    <t xml:space="preserve">    -Надходження коштів від Держфонду дорогоцінних металів і дорогоцінного каміння</t>
  </si>
  <si>
    <t xml:space="preserve">План 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</si>
  <si>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</si>
  <si>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</si>
  <si>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</si>
  <si>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</si>
  <si>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</si>
  <si>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</si>
  <si>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</si>
  <si>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</si>
  <si>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</si>
  <si>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</si>
  <si>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</si>
  <si>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</si>
  <si>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</si>
  <si>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</si>
  <si>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</si>
  <si>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</si>
  <si>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</si>
  <si>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</si>
  <si>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 xml:space="preserve">    -Акцизний податок з реалізації суб’єктами господарювання роздрібної торгівлі підакцизних товарів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</si>
  <si>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</si>
  <si>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</si>
  <si>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</si>
  <si>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</si>
  <si>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-Податок з власників транспорт.засобів/ збір за першу реєстрацію трансп.засобів (50%)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</si>
  <si>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</si>
  <si>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</si>
  <si>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-Відсотки за користування довгостроковим кредитом, що надається молодим сім`ям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</si>
  <si>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</si>
  <si>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</si>
  <si>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</si>
  <si>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</si>
  <si>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</si>
  <si>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</si>
  <si>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</si>
  <si>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</si>
  <si>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</si>
  <si>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</si>
  <si>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-надходходження коштів пайової участі у розвитку інфраструктури населеного пункту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</si>
  <si>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</si>
  <si>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</si>
  <si>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</si>
  <si>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</si>
  <si>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</si>
  <si>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</si>
  <si>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</si>
  <si>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</si>
  <si>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</si>
  <si>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</si>
  <si>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</si>
  <si>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</si>
  <si>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</si>
  <si>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</si>
  <si>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</si>
  <si>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</si>
  <si>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    на здійснення заходів щодо соціально-економічного розвитку окремих територій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</si>
  <si>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</si>
  <si>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</si>
  <si>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</si>
  <si>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</si>
  <si>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</si>
  <si>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</si>
  <si>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</si>
  <si>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 xml:space="preserve">    -Надходження коштів з рахунків виборчих фондів</t>
  </si>
  <si>
    <t>2021 рік</t>
  </si>
  <si>
    <t>періоду 2020р.</t>
  </si>
  <si>
    <t>в 2021р.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</si>
  <si>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</si>
  <si>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</si>
  <si>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</si>
  <si>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</si>
  <si>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 xml:space="preserve"> Доходи загального фонду закріплені за місцевими бюджетами</t>
  </si>
  <si>
    <t xml:space="preserve">        на розвиток мережі центрів надання адміністративних послуг</t>
  </si>
  <si>
    <t xml:space="preserve">        на створення мережі спеціалізованих служб підтримки осіб, які постраждали від домашнього насильства та/або насильства за ознакою статі</t>
  </si>
  <si>
    <t xml:space="preserve">    -Інші надходження (21080500)</t>
  </si>
  <si>
    <t xml:space="preserve">за </t>
  </si>
  <si>
    <t xml:space="preserve">2020 рік </t>
  </si>
  <si>
    <t>початкового</t>
  </si>
  <si>
    <t>за</t>
  </si>
  <si>
    <t xml:space="preserve">    -Дотація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</si>
  <si>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 xml:space="preserve">    -Дотація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держ.б.</t>
  </si>
  <si>
    <t>Інформація про виконання доходної частини бюджету  Ніжинської міської територіальної громади за 2021 рік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</si>
</sst>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0.00"/>
    <numFmt numFmtId="188" formatCode="#,##0.0"/>
    <numFmt numFmtId="189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3" fontId="10" fillId="0" borderId="11" xfId="0" applyNumberFormat="1" applyFont="1" applyFill="1" applyBorder="1" applyAlignment="1">
      <alignment horizontal="right"/>
    </xf>
    <xf numFmtId="188" fontId="10" fillId="0" borderId="11" xfId="0" applyNumberFormat="1" applyFont="1" applyFill="1" applyBorder="1" applyAlignment="1">
      <alignment horizontal="right"/>
    </xf>
    <xf numFmtId="3" fontId="12" fillId="0" borderId="11" xfId="0" applyNumberFormat="1" applyFont="1" applyFill="1" applyBorder="1" applyAlignment="1">
      <alignment horizontal="right"/>
    </xf>
    <xf numFmtId="188" fontId="12" fillId="0" borderId="11" xfId="0" applyNumberFormat="1" applyFont="1" applyFill="1" applyBorder="1" applyAlignment="1">
      <alignment horizontal="right"/>
    </xf>
    <xf numFmtId="3" fontId="12" fillId="0" borderId="12" xfId="0" applyNumberFormat="1" applyFont="1" applyFill="1" applyBorder="1" applyAlignment="1">
      <alignment horizontal="right"/>
    </xf>
    <xf numFmtId="3" fontId="12" fillId="0" borderId="13" xfId="0" applyNumberFormat="1" applyFont="1" applyFill="1" applyBorder="1" applyAlignment="1">
      <alignment horizontal="right"/>
    </xf>
    <xf numFmtId="188" fontId="12" fillId="0" borderId="13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/>
    </xf>
    <xf numFmtId="3" fontId="12" fillId="0" borderId="15" xfId="0" applyNumberFormat="1" applyFont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4" fontId="12" fillId="0" borderId="11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3" fontId="11" fillId="0" borderId="11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 horizontal="right" wrapText="1"/>
    </xf>
    <xf numFmtId="3" fontId="10" fillId="0" borderId="11" xfId="0" applyNumberFormat="1" applyFont="1" applyFill="1" applyBorder="1" applyAlignment="1">
      <alignment horizontal="right" wrapText="1"/>
    </xf>
    <xf numFmtId="3" fontId="13" fillId="0" borderId="11" xfId="0" applyNumberFormat="1" applyFont="1" applyFill="1" applyBorder="1" applyAlignment="1">
      <alignment horizontal="right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/>
    </xf>
    <xf numFmtId="3" fontId="10" fillId="0" borderId="26" xfId="0" applyNumberFormat="1" applyFont="1" applyBorder="1" applyAlignment="1">
      <alignment/>
    </xf>
    <xf numFmtId="0" fontId="11" fillId="0" borderId="25" xfId="0" applyFont="1" applyFill="1" applyBorder="1" applyAlignment="1">
      <alignment wrapText="1"/>
    </xf>
    <xf numFmtId="0" fontId="11" fillId="0" borderId="25" xfId="0" applyFont="1" applyFill="1" applyBorder="1" applyAlignment="1">
      <alignment horizontal="left" wrapText="1"/>
    </xf>
    <xf numFmtId="0" fontId="11" fillId="0" borderId="25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wrapText="1"/>
    </xf>
    <xf numFmtId="0" fontId="10" fillId="0" borderId="25" xfId="0" applyFont="1" applyFill="1" applyBorder="1" applyAlignment="1">
      <alignment vertical="top" wrapText="1"/>
    </xf>
    <xf numFmtId="0" fontId="11" fillId="0" borderId="25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3" fontId="12" fillId="0" borderId="26" xfId="0" applyNumberFormat="1" applyFont="1" applyBorder="1" applyAlignment="1">
      <alignment/>
    </xf>
    <xf numFmtId="0" fontId="11" fillId="0" borderId="25" xfId="0" applyFont="1" applyFill="1" applyBorder="1" applyAlignment="1">
      <alignment horizontal="left"/>
    </xf>
    <xf numFmtId="0" fontId="12" fillId="0" borderId="25" xfId="0" applyFont="1" applyFill="1" applyBorder="1" applyAlignment="1">
      <alignment/>
    </xf>
    <xf numFmtId="0" fontId="13" fillId="0" borderId="25" xfId="0" applyFont="1" applyFill="1" applyBorder="1" applyAlignment="1">
      <alignment wrapText="1"/>
    </xf>
    <xf numFmtId="0" fontId="5" fillId="0" borderId="23" xfId="0" applyFont="1" applyFill="1" applyBorder="1" applyAlignment="1">
      <alignment horizontal="center" vertical="center" wrapText="1"/>
    </xf>
    <xf numFmtId="3" fontId="10" fillId="33" borderId="11" xfId="0" applyNumberFormat="1" applyFont="1" applyFill="1" applyBorder="1" applyAlignment="1">
      <alignment horizontal="right"/>
    </xf>
    <xf numFmtId="0" fontId="6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4" fontId="6" fillId="0" borderId="24" xfId="0" applyNumberFormat="1" applyFont="1" applyFill="1" applyBorder="1" applyAlignment="1">
      <alignment horizontal="center" vertical="center" wrapText="1"/>
    </xf>
    <xf numFmtId="14" fontId="5" fillId="0" borderId="2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35" xfId="0" applyFont="1" applyFill="1" applyBorder="1" applyAlignment="1">
      <alignment horizontal="left" wrapText="1"/>
    </xf>
    <xf numFmtId="0" fontId="9" fillId="0" borderId="32" xfId="0" applyFont="1" applyFill="1" applyBorder="1" applyAlignment="1">
      <alignment horizontal="left" wrapText="1"/>
    </xf>
    <xf numFmtId="0" fontId="6" fillId="0" borderId="36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81" fontId="6" fillId="0" borderId="36" xfId="0" applyNumberFormat="1" applyFont="1" applyFill="1" applyBorder="1" applyAlignment="1">
      <alignment horizontal="center"/>
    </xf>
    <xf numFmtId="181" fontId="6" fillId="0" borderId="24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view="pageBreakPreview" zoomScale="60" workbookViewId="0" topLeftCell="A1">
      <selection activeCell="A3" sqref="A3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875" style="0" customWidth="1"/>
    <col min="5" max="5" width="23.75390625" style="0" customWidth="1"/>
    <col min="6" max="6" width="22.75390625" style="0" customWidth="1"/>
    <col min="7" max="7" width="19.75390625" style="0" customWidth="1"/>
    <col min="8" max="8" width="15.00390625" style="0" customWidth="1"/>
    <col min="9" max="9" width="21.875" style="0" customWidth="1"/>
    <col min="10" max="10" width="20.125" style="0" customWidth="1"/>
    <col min="11" max="11" width="18.375" style="0" customWidth="1"/>
    <col min="12" max="12" width="16.625" style="0" customWidth="1"/>
    <col min="13" max="13" width="21.375" style="0" customWidth="1"/>
    <col min="15" max="15" width="10.625" style="0" bestFit="1" customWidth="1"/>
  </cols>
  <sheetData>
    <row r="1" spans="1:13" ht="19.5" customHeight="1">
      <c r="A1" s="70"/>
      <c r="B1" s="70"/>
      <c r="C1" s="70"/>
      <c r="D1" s="70"/>
      <c r="E1" s="70"/>
      <c r="F1" s="70"/>
      <c r="G1" s="70"/>
      <c r="H1" s="70"/>
      <c r="I1" s="70"/>
      <c r="J1" s="9"/>
      <c r="K1" s="9"/>
      <c r="L1" s="9"/>
      <c r="M1" s="9"/>
    </row>
    <row r="2" spans="1:13" ht="30.75" customHeight="1">
      <c r="A2" s="71" t="s">
        <v>92</v>
      </c>
      <c r="B2" s="71"/>
      <c r="C2" s="71"/>
      <c r="D2" s="71"/>
      <c r="E2" s="71"/>
      <c r="F2" s="71"/>
      <c r="G2" s="71"/>
      <c r="H2" s="71"/>
      <c r="I2" s="71"/>
      <c r="J2" s="10"/>
      <c r="K2" s="10"/>
      <c r="L2" s="10"/>
      <c r="M2" s="10"/>
    </row>
    <row r="3" spans="1:15" ht="21" customHeight="1" thickBot="1">
      <c r="A3" s="3"/>
      <c r="B3" s="31"/>
      <c r="C3" s="3"/>
      <c r="D3" s="3"/>
      <c r="E3" s="5"/>
      <c r="F3" s="5"/>
      <c r="I3" s="8"/>
      <c r="J3" s="8" t="s">
        <v>24</v>
      </c>
      <c r="K3" s="8"/>
      <c r="M3" t="s">
        <v>0</v>
      </c>
      <c r="N3" s="1"/>
      <c r="O3" s="2"/>
    </row>
    <row r="4" spans="1:10" ht="24" customHeight="1">
      <c r="A4" s="61"/>
      <c r="B4" s="36" t="s">
        <v>11</v>
      </c>
      <c r="C4" s="36" t="s">
        <v>32</v>
      </c>
      <c r="D4" s="36" t="s">
        <v>11</v>
      </c>
      <c r="E4" s="54" t="s">
        <v>9</v>
      </c>
      <c r="F4" s="55" t="s">
        <v>33</v>
      </c>
      <c r="G4" s="64" t="s">
        <v>61</v>
      </c>
      <c r="H4" s="65"/>
      <c r="I4" s="24" t="s">
        <v>33</v>
      </c>
      <c r="J4" s="26" t="s">
        <v>41</v>
      </c>
    </row>
    <row r="5" spans="1:10" ht="21.75" customHeight="1">
      <c r="A5" s="62"/>
      <c r="B5" s="37" t="s">
        <v>8</v>
      </c>
      <c r="C5" s="37" t="s">
        <v>18</v>
      </c>
      <c r="D5" s="37" t="s">
        <v>8</v>
      </c>
      <c r="E5" s="56" t="s">
        <v>18</v>
      </c>
      <c r="F5" s="57" t="s">
        <v>46</v>
      </c>
      <c r="G5" s="66"/>
      <c r="H5" s="67"/>
      <c r="I5" s="25" t="s">
        <v>19</v>
      </c>
      <c r="J5" s="27" t="s">
        <v>42</v>
      </c>
    </row>
    <row r="6" spans="1:10" ht="22.5" customHeight="1">
      <c r="A6" s="62"/>
      <c r="B6" s="37" t="s">
        <v>75</v>
      </c>
      <c r="C6" s="52" t="s">
        <v>86</v>
      </c>
      <c r="D6" s="37" t="s">
        <v>75</v>
      </c>
      <c r="E6" s="56" t="s">
        <v>89</v>
      </c>
      <c r="F6" s="57" t="s">
        <v>88</v>
      </c>
      <c r="G6" s="68"/>
      <c r="H6" s="69"/>
      <c r="I6" s="25" t="s">
        <v>31</v>
      </c>
      <c r="J6" s="27" t="s">
        <v>77</v>
      </c>
    </row>
    <row r="7" spans="1:10" ht="48" customHeight="1">
      <c r="A7" s="63"/>
      <c r="B7" s="38" t="s">
        <v>44</v>
      </c>
      <c r="C7" s="52" t="s">
        <v>87</v>
      </c>
      <c r="D7" s="38" t="s">
        <v>22</v>
      </c>
      <c r="E7" s="58" t="s">
        <v>75</v>
      </c>
      <c r="F7" s="59" t="s">
        <v>45</v>
      </c>
      <c r="G7" s="22" t="s">
        <v>62</v>
      </c>
      <c r="H7" s="23" t="s">
        <v>59</v>
      </c>
      <c r="I7" s="21" t="s">
        <v>76</v>
      </c>
      <c r="J7" s="27" t="s">
        <v>43</v>
      </c>
    </row>
    <row r="8" spans="1:10" ht="23.25" customHeight="1">
      <c r="A8" s="72" t="s">
        <v>82</v>
      </c>
      <c r="B8" s="74"/>
      <c r="C8" s="76"/>
      <c r="D8" s="76"/>
      <c r="E8" s="76"/>
      <c r="F8" s="76"/>
      <c r="G8" s="76"/>
      <c r="H8" s="76"/>
      <c r="I8" s="76"/>
      <c r="J8" s="78"/>
    </row>
    <row r="9" spans="1:10" ht="24" customHeight="1">
      <c r="A9" s="73"/>
      <c r="B9" s="75"/>
      <c r="C9" s="77"/>
      <c r="D9" s="77"/>
      <c r="E9" s="77"/>
      <c r="F9" s="77"/>
      <c r="G9" s="77"/>
      <c r="H9" s="77"/>
      <c r="I9" s="77"/>
      <c r="J9" s="79"/>
    </row>
    <row r="10" spans="1:10" ht="24.75" customHeight="1">
      <c r="A10" s="39" t="s">
        <v>72</v>
      </c>
      <c r="B10" s="12">
        <v>250438600</v>
      </c>
      <c r="C10" s="12">
        <v>204718432.72</v>
      </c>
      <c r="D10" s="12">
        <v>239362489.97</v>
      </c>
      <c r="E10" s="12">
        <v>247773279.66</v>
      </c>
      <c r="F10" s="12">
        <f>E10-B10</f>
        <v>-2665320.3400000036</v>
      </c>
      <c r="G10" s="12">
        <f>E10-D10</f>
        <v>8410789.689999998</v>
      </c>
      <c r="H10" s="13">
        <f>IF(D10=0,0,E10/D10*100)</f>
        <v>103.51382946051997</v>
      </c>
      <c r="I10" s="12">
        <f aca="true" t="shared" si="0" ref="I10:I56">E10-C10</f>
        <v>43054846.94</v>
      </c>
      <c r="J10" s="40">
        <f>D10-B10</f>
        <v>-11076110.030000001</v>
      </c>
    </row>
    <row r="11" spans="1:10" ht="24.75" customHeight="1">
      <c r="A11" s="39" t="s">
        <v>6</v>
      </c>
      <c r="B11" s="12">
        <v>806100</v>
      </c>
      <c r="C11" s="12">
        <v>705420.72</v>
      </c>
      <c r="D11" s="12">
        <v>259100</v>
      </c>
      <c r="E11" s="12">
        <v>259368.88</v>
      </c>
      <c r="F11" s="12">
        <f aca="true" t="shared" si="1" ref="F11:F71">E11-B11</f>
        <v>-546731.12</v>
      </c>
      <c r="G11" s="12">
        <f aca="true" t="shared" si="2" ref="G11:G41">E11-D11</f>
        <v>268.88000000000466</v>
      </c>
      <c r="H11" s="13">
        <f aca="true" t="shared" si="3" ref="H11:H33">IF(D11=0,0,E11/D11*100)</f>
        <v>100.10377460439986</v>
      </c>
      <c r="I11" s="12">
        <f t="shared" si="0"/>
        <v>-446051.83999999997</v>
      </c>
      <c r="J11" s="40">
        <f aca="true" t="shared" si="4" ref="J11:J71">D11-B11</f>
        <v>-547000</v>
      </c>
    </row>
    <row r="12" spans="1:10" ht="91.5" customHeight="1">
      <c r="A12" s="41" t="s">
        <v>53</v>
      </c>
      <c r="B12" s="32">
        <v>0</v>
      </c>
      <c r="C12" s="12">
        <v>40916.65</v>
      </c>
      <c r="D12" s="12">
        <v>600</v>
      </c>
      <c r="E12" s="12">
        <v>601.74</v>
      </c>
      <c r="F12" s="12">
        <f t="shared" si="1"/>
        <v>601.74</v>
      </c>
      <c r="G12" s="12">
        <f t="shared" si="2"/>
        <v>1.740000000000009</v>
      </c>
      <c r="H12" s="13">
        <f t="shared" si="3"/>
        <v>100.29</v>
      </c>
      <c r="I12" s="12">
        <f t="shared" si="0"/>
        <v>-40314.91</v>
      </c>
      <c r="J12" s="40">
        <f t="shared" si="4"/>
        <v>600</v>
      </c>
    </row>
    <row r="13" spans="1:10" ht="68.25" customHeight="1">
      <c r="A13" s="41" t="s">
        <v>67</v>
      </c>
      <c r="B13" s="32">
        <v>0</v>
      </c>
      <c r="C13" s="12">
        <v>81282.16</v>
      </c>
      <c r="D13" s="12">
        <v>87000</v>
      </c>
      <c r="E13" s="12">
        <v>89097.37</v>
      </c>
      <c r="F13" s="12">
        <f t="shared" si="1"/>
        <v>89097.37</v>
      </c>
      <c r="G13" s="12">
        <f t="shared" si="2"/>
        <v>2097.3699999999953</v>
      </c>
      <c r="H13" s="13">
        <f t="shared" si="3"/>
        <v>102.41077011494252</v>
      </c>
      <c r="I13" s="12">
        <f t="shared" si="0"/>
        <v>7815.209999999992</v>
      </c>
      <c r="J13" s="40">
        <f t="shared" si="4"/>
        <v>87000</v>
      </c>
    </row>
    <row r="14" spans="1:10" ht="48" customHeight="1">
      <c r="A14" s="41" t="s">
        <v>39</v>
      </c>
      <c r="B14" s="32">
        <v>3055700</v>
      </c>
      <c r="C14" s="12">
        <v>3116080.51</v>
      </c>
      <c r="D14" s="12">
        <v>3519700</v>
      </c>
      <c r="E14" s="12">
        <v>3708044.28</v>
      </c>
      <c r="F14" s="12">
        <f t="shared" si="1"/>
        <v>652344.2799999998</v>
      </c>
      <c r="G14" s="12">
        <f t="shared" si="2"/>
        <v>188344.2799999998</v>
      </c>
      <c r="H14" s="13">
        <f t="shared" si="3"/>
        <v>105.35114583629286</v>
      </c>
      <c r="I14" s="12">
        <f t="shared" si="0"/>
        <v>591963.77</v>
      </c>
      <c r="J14" s="40">
        <f t="shared" si="4"/>
        <v>464000</v>
      </c>
    </row>
    <row r="15" spans="1:10" ht="48" customHeight="1">
      <c r="A15" s="41" t="s">
        <v>40</v>
      </c>
      <c r="B15" s="32">
        <v>10702000</v>
      </c>
      <c r="C15" s="12">
        <v>10894149.27</v>
      </c>
      <c r="D15" s="12">
        <v>12037000</v>
      </c>
      <c r="E15" s="12">
        <v>12598174.29</v>
      </c>
      <c r="F15" s="12">
        <f t="shared" si="1"/>
        <v>1896174.289999999</v>
      </c>
      <c r="G15" s="12">
        <f t="shared" si="2"/>
        <v>561174.2899999991</v>
      </c>
      <c r="H15" s="13">
        <f t="shared" si="3"/>
        <v>104.66207767716207</v>
      </c>
      <c r="I15" s="12">
        <f t="shared" si="0"/>
        <v>1704025.0199999996</v>
      </c>
      <c r="J15" s="40">
        <f t="shared" si="4"/>
        <v>1335000</v>
      </c>
    </row>
    <row r="16" spans="1:10" ht="44.25" customHeight="1">
      <c r="A16" s="42" t="s">
        <v>30</v>
      </c>
      <c r="B16" s="33">
        <v>11292800</v>
      </c>
      <c r="C16" s="12">
        <v>10445521.41</v>
      </c>
      <c r="D16" s="12">
        <v>11258300</v>
      </c>
      <c r="E16" s="12">
        <v>12217934.96</v>
      </c>
      <c r="F16" s="12">
        <f t="shared" si="1"/>
        <v>925134.9600000009</v>
      </c>
      <c r="G16" s="12">
        <f t="shared" si="2"/>
        <v>959634.9600000009</v>
      </c>
      <c r="H16" s="13">
        <f t="shared" si="3"/>
        <v>108.52379986321203</v>
      </c>
      <c r="I16" s="12">
        <f t="shared" si="0"/>
        <v>1772413.5500000007</v>
      </c>
      <c r="J16" s="40">
        <f t="shared" si="4"/>
        <v>-34500</v>
      </c>
    </row>
    <row r="17" spans="1:10" ht="45.75" customHeight="1">
      <c r="A17" s="43" t="s">
        <v>29</v>
      </c>
      <c r="B17" s="33">
        <v>0</v>
      </c>
      <c r="C17" s="12">
        <v>2295424.04</v>
      </c>
      <c r="D17" s="12">
        <v>2062000</v>
      </c>
      <c r="E17" s="12">
        <v>2185127.64</v>
      </c>
      <c r="F17" s="12">
        <f t="shared" si="1"/>
        <v>2185127.64</v>
      </c>
      <c r="G17" s="12">
        <f t="shared" si="2"/>
        <v>123127.64000000013</v>
      </c>
      <c r="H17" s="13">
        <f t="shared" si="3"/>
        <v>105.97127255092144</v>
      </c>
      <c r="I17" s="12">
        <f t="shared" si="0"/>
        <v>-110296.3999999999</v>
      </c>
      <c r="J17" s="40">
        <f t="shared" si="4"/>
        <v>2062000</v>
      </c>
    </row>
    <row r="18" spans="1:10" ht="24.75" customHeight="1">
      <c r="A18" s="39" t="s">
        <v>85</v>
      </c>
      <c r="B18" s="33">
        <v>0</v>
      </c>
      <c r="C18" s="12">
        <v>100</v>
      </c>
      <c r="D18" s="12">
        <v>0</v>
      </c>
      <c r="E18" s="12">
        <v>0</v>
      </c>
      <c r="F18" s="12">
        <f t="shared" si="1"/>
        <v>0</v>
      </c>
      <c r="G18" s="12">
        <f t="shared" si="2"/>
        <v>0</v>
      </c>
      <c r="H18" s="13">
        <f t="shared" si="3"/>
        <v>0</v>
      </c>
      <c r="I18" s="12">
        <f t="shared" si="0"/>
        <v>-100</v>
      </c>
      <c r="J18" s="40">
        <f t="shared" si="4"/>
        <v>0</v>
      </c>
    </row>
    <row r="19" spans="1:10" ht="71.25" customHeight="1">
      <c r="A19" s="43" t="s">
        <v>71</v>
      </c>
      <c r="B19" s="33">
        <v>0</v>
      </c>
      <c r="C19" s="12">
        <v>936</v>
      </c>
      <c r="D19" s="12">
        <v>2000</v>
      </c>
      <c r="E19" s="12">
        <v>2594</v>
      </c>
      <c r="F19" s="12">
        <f t="shared" si="1"/>
        <v>2594</v>
      </c>
      <c r="G19" s="12">
        <f t="shared" si="2"/>
        <v>594</v>
      </c>
      <c r="H19" s="13">
        <f t="shared" si="3"/>
        <v>129.7</v>
      </c>
      <c r="I19" s="12">
        <f t="shared" si="0"/>
        <v>1658</v>
      </c>
      <c r="J19" s="40">
        <f t="shared" si="4"/>
        <v>2000</v>
      </c>
    </row>
    <row r="20" spans="1:10" ht="25.5" customHeight="1">
      <c r="A20" s="39" t="s">
        <v>15</v>
      </c>
      <c r="B20" s="12">
        <v>59200</v>
      </c>
      <c r="C20" s="12">
        <v>62404.11</v>
      </c>
      <c r="D20" s="12">
        <v>469200</v>
      </c>
      <c r="E20" s="12">
        <v>503828.51</v>
      </c>
      <c r="F20" s="12">
        <f t="shared" si="1"/>
        <v>444628.51</v>
      </c>
      <c r="G20" s="12">
        <f t="shared" si="2"/>
        <v>34628.51000000001</v>
      </c>
      <c r="H20" s="13">
        <f t="shared" si="3"/>
        <v>107.38033034953112</v>
      </c>
      <c r="I20" s="12">
        <f t="shared" si="0"/>
        <v>441424.4</v>
      </c>
      <c r="J20" s="40">
        <f t="shared" si="4"/>
        <v>410000</v>
      </c>
    </row>
    <row r="21" spans="1:10" ht="69" customHeight="1">
      <c r="A21" s="44" t="s">
        <v>54</v>
      </c>
      <c r="B21" s="12">
        <v>0</v>
      </c>
      <c r="C21" s="12">
        <v>147473.03</v>
      </c>
      <c r="D21" s="12">
        <v>78000</v>
      </c>
      <c r="E21" s="12">
        <v>78006.77</v>
      </c>
      <c r="F21" s="12">
        <f t="shared" si="1"/>
        <v>78006.77</v>
      </c>
      <c r="G21" s="12">
        <f t="shared" si="2"/>
        <v>6.7700000000040745</v>
      </c>
      <c r="H21" s="13">
        <f t="shared" si="3"/>
        <v>100.00867948717949</v>
      </c>
      <c r="I21" s="12">
        <f t="shared" si="0"/>
        <v>-69466.26</v>
      </c>
      <c r="J21" s="40">
        <f t="shared" si="4"/>
        <v>78000</v>
      </c>
    </row>
    <row r="22" spans="1:10" ht="46.5" customHeight="1">
      <c r="A22" s="41" t="s">
        <v>20</v>
      </c>
      <c r="B22" s="33">
        <v>145700</v>
      </c>
      <c r="C22" s="12">
        <v>129302</v>
      </c>
      <c r="D22" s="12">
        <v>152700</v>
      </c>
      <c r="E22" s="12">
        <v>159291</v>
      </c>
      <c r="F22" s="12">
        <f t="shared" si="1"/>
        <v>13591</v>
      </c>
      <c r="G22" s="12">
        <f t="shared" si="2"/>
        <v>6591</v>
      </c>
      <c r="H22" s="13">
        <f t="shared" si="3"/>
        <v>104.3163064833006</v>
      </c>
      <c r="I22" s="12">
        <f t="shared" si="0"/>
        <v>29989</v>
      </c>
      <c r="J22" s="40">
        <f t="shared" si="4"/>
        <v>7000</v>
      </c>
    </row>
    <row r="23" spans="1:11" ht="25.5" customHeight="1">
      <c r="A23" s="44" t="s">
        <v>13</v>
      </c>
      <c r="B23" s="12">
        <v>2327100</v>
      </c>
      <c r="C23" s="12">
        <v>2342020.31</v>
      </c>
      <c r="D23" s="12">
        <v>3038100</v>
      </c>
      <c r="E23" s="12">
        <v>3165954.27</v>
      </c>
      <c r="F23" s="12">
        <f t="shared" si="1"/>
        <v>838854.27</v>
      </c>
      <c r="G23" s="12">
        <f t="shared" si="2"/>
        <v>127854.27000000002</v>
      </c>
      <c r="H23" s="13">
        <f t="shared" si="3"/>
        <v>104.2083627925348</v>
      </c>
      <c r="I23" s="12">
        <f t="shared" si="0"/>
        <v>823933.96</v>
      </c>
      <c r="J23" s="40">
        <f t="shared" si="4"/>
        <v>711000</v>
      </c>
      <c r="K23" s="5"/>
    </row>
    <row r="24" spans="1:10" ht="48" customHeight="1">
      <c r="A24" s="44" t="s">
        <v>21</v>
      </c>
      <c r="B24" s="34">
        <v>294300</v>
      </c>
      <c r="C24" s="12">
        <v>257837</v>
      </c>
      <c r="D24" s="12">
        <v>448300</v>
      </c>
      <c r="E24" s="12">
        <v>453247.29</v>
      </c>
      <c r="F24" s="12">
        <f t="shared" si="1"/>
        <v>158947.28999999998</v>
      </c>
      <c r="G24" s="12">
        <f t="shared" si="2"/>
        <v>4947.289999999979</v>
      </c>
      <c r="H24" s="13">
        <f t="shared" si="3"/>
        <v>101.1035668079411</v>
      </c>
      <c r="I24" s="12">
        <f t="shared" si="0"/>
        <v>195410.28999999998</v>
      </c>
      <c r="J24" s="40">
        <f t="shared" si="4"/>
        <v>154000</v>
      </c>
    </row>
    <row r="25" spans="1:10" ht="121.5" customHeight="1">
      <c r="A25" s="45" t="s">
        <v>70</v>
      </c>
      <c r="B25" s="34">
        <v>0</v>
      </c>
      <c r="C25" s="12">
        <v>0</v>
      </c>
      <c r="D25" s="12">
        <v>6000</v>
      </c>
      <c r="E25" s="12">
        <v>6820</v>
      </c>
      <c r="F25" s="12">
        <f t="shared" si="1"/>
        <v>6820</v>
      </c>
      <c r="G25" s="12">
        <f t="shared" si="2"/>
        <v>820</v>
      </c>
      <c r="H25" s="13">
        <f t="shared" si="3"/>
        <v>113.66666666666667</v>
      </c>
      <c r="I25" s="12">
        <f t="shared" si="0"/>
        <v>6820</v>
      </c>
      <c r="J25" s="40">
        <f t="shared" si="4"/>
        <v>6000</v>
      </c>
    </row>
    <row r="26" spans="1:12" ht="68.25" customHeight="1">
      <c r="A26" s="44" t="s">
        <v>60</v>
      </c>
      <c r="B26" s="12">
        <v>1000000</v>
      </c>
      <c r="C26" s="12">
        <v>2738449.86</v>
      </c>
      <c r="D26" s="12">
        <v>2111000</v>
      </c>
      <c r="E26" s="12">
        <v>2645009.24</v>
      </c>
      <c r="F26" s="12">
        <f t="shared" si="1"/>
        <v>1645009.2400000002</v>
      </c>
      <c r="G26" s="12">
        <f t="shared" si="2"/>
        <v>534009.2400000002</v>
      </c>
      <c r="H26" s="13">
        <f t="shared" si="3"/>
        <v>125.2965059213643</v>
      </c>
      <c r="I26" s="12">
        <f t="shared" si="0"/>
        <v>-93440.61999999965</v>
      </c>
      <c r="J26" s="40">
        <f t="shared" si="4"/>
        <v>1111000</v>
      </c>
      <c r="K26" s="5"/>
      <c r="L26" s="5"/>
    </row>
    <row r="27" spans="1:12" ht="24.75" customHeight="1">
      <c r="A27" s="46" t="s">
        <v>12</v>
      </c>
      <c r="B27" s="32">
        <v>81600</v>
      </c>
      <c r="C27" s="12">
        <v>81408.58</v>
      </c>
      <c r="D27" s="12">
        <v>73000</v>
      </c>
      <c r="E27" s="12">
        <v>75055.71</v>
      </c>
      <c r="F27" s="12">
        <f t="shared" si="1"/>
        <v>-6544.289999999994</v>
      </c>
      <c r="G27" s="12">
        <f t="shared" si="2"/>
        <v>2055.7100000000064</v>
      </c>
      <c r="H27" s="13">
        <f t="shared" si="3"/>
        <v>102.81604109589043</v>
      </c>
      <c r="I27" s="12">
        <f t="shared" si="0"/>
        <v>-6352.869999999995</v>
      </c>
      <c r="J27" s="40">
        <f t="shared" si="4"/>
        <v>-8600</v>
      </c>
      <c r="K27" s="5"/>
      <c r="L27" s="5"/>
    </row>
    <row r="28" spans="1:12" ht="24.75" customHeight="1">
      <c r="A28" s="39" t="s">
        <v>4</v>
      </c>
      <c r="B28" s="12">
        <v>1474000</v>
      </c>
      <c r="C28" s="12">
        <v>1628621.62</v>
      </c>
      <c r="D28" s="12">
        <v>1709000</v>
      </c>
      <c r="E28" s="12">
        <v>2025772.45</v>
      </c>
      <c r="F28" s="12">
        <f t="shared" si="1"/>
        <v>551772.45</v>
      </c>
      <c r="G28" s="12">
        <f t="shared" si="2"/>
        <v>316772.44999999995</v>
      </c>
      <c r="H28" s="13">
        <f t="shared" si="3"/>
        <v>118.53554417788179</v>
      </c>
      <c r="I28" s="12">
        <f t="shared" si="0"/>
        <v>397150.82999999984</v>
      </c>
      <c r="J28" s="40">
        <f t="shared" si="4"/>
        <v>235000</v>
      </c>
      <c r="K28" s="5"/>
      <c r="L28" s="5"/>
    </row>
    <row r="29" spans="1:12" ht="23.25" customHeight="1">
      <c r="A29" s="39" t="s">
        <v>74</v>
      </c>
      <c r="B29" s="12">
        <v>0</v>
      </c>
      <c r="C29" s="12">
        <v>62033</v>
      </c>
      <c r="D29" s="12">
        <v>0</v>
      </c>
      <c r="E29" s="12">
        <v>0</v>
      </c>
      <c r="F29" s="12">
        <f t="shared" si="1"/>
        <v>0</v>
      </c>
      <c r="G29" s="12">
        <f t="shared" si="2"/>
        <v>0</v>
      </c>
      <c r="H29" s="13">
        <f t="shared" si="3"/>
        <v>0</v>
      </c>
      <c r="I29" s="12">
        <f t="shared" si="0"/>
        <v>-62033</v>
      </c>
      <c r="J29" s="40">
        <f t="shared" si="4"/>
        <v>0</v>
      </c>
      <c r="K29" s="5"/>
      <c r="L29" s="5"/>
    </row>
    <row r="30" spans="1:12" ht="114.75" customHeight="1">
      <c r="A30" s="44" t="s">
        <v>81</v>
      </c>
      <c r="B30" s="12">
        <v>0</v>
      </c>
      <c r="C30" s="12">
        <v>0</v>
      </c>
      <c r="D30" s="12">
        <v>1242000</v>
      </c>
      <c r="E30" s="12">
        <v>1248504.49</v>
      </c>
      <c r="F30" s="12">
        <f t="shared" si="1"/>
        <v>1248504.49</v>
      </c>
      <c r="G30" s="12">
        <f t="shared" si="2"/>
        <v>6504.489999999991</v>
      </c>
      <c r="H30" s="13">
        <f t="shared" si="3"/>
        <v>100.52371095008053</v>
      </c>
      <c r="I30" s="12">
        <f t="shared" si="0"/>
        <v>1248504.49</v>
      </c>
      <c r="J30" s="40">
        <f t="shared" si="4"/>
        <v>1242000</v>
      </c>
      <c r="K30" s="5"/>
      <c r="L30" s="5"/>
    </row>
    <row r="31" spans="1:12" ht="1.5" customHeight="1" hidden="1">
      <c r="A31" s="39" t="s">
        <v>5</v>
      </c>
      <c r="B31" s="12">
        <v>0</v>
      </c>
      <c r="C31" s="12">
        <v>0</v>
      </c>
      <c r="D31" s="12">
        <v>0</v>
      </c>
      <c r="E31" s="12">
        <v>0</v>
      </c>
      <c r="F31" s="12">
        <f t="shared" si="1"/>
        <v>0</v>
      </c>
      <c r="G31" s="12">
        <f t="shared" si="2"/>
        <v>0</v>
      </c>
      <c r="H31" s="13">
        <f t="shared" si="3"/>
        <v>0</v>
      </c>
      <c r="I31" s="12">
        <f t="shared" si="0"/>
        <v>0</v>
      </c>
      <c r="J31" s="40">
        <f t="shared" si="4"/>
        <v>0</v>
      </c>
      <c r="K31" s="5"/>
      <c r="L31" s="5"/>
    </row>
    <row r="32" spans="1:12" ht="0.75" customHeight="1" hidden="1">
      <c r="A32" s="44" t="s">
        <v>10</v>
      </c>
      <c r="B32" s="34">
        <v>0</v>
      </c>
      <c r="C32" s="12">
        <v>0</v>
      </c>
      <c r="D32" s="12">
        <v>0</v>
      </c>
      <c r="E32" s="12">
        <v>0</v>
      </c>
      <c r="F32" s="12">
        <f t="shared" si="1"/>
        <v>0</v>
      </c>
      <c r="G32" s="12">
        <f t="shared" si="2"/>
        <v>0</v>
      </c>
      <c r="H32" s="13">
        <f t="shared" si="3"/>
        <v>0</v>
      </c>
      <c r="I32" s="12">
        <f t="shared" si="0"/>
        <v>0</v>
      </c>
      <c r="J32" s="40">
        <f t="shared" si="4"/>
        <v>0</v>
      </c>
      <c r="K32" s="5"/>
      <c r="L32" s="5"/>
    </row>
    <row r="33" spans="1:12" ht="24.75" customHeight="1">
      <c r="A33" s="39" t="s">
        <v>7</v>
      </c>
      <c r="B33" s="12">
        <v>0</v>
      </c>
      <c r="C33" s="12">
        <v>3029.23</v>
      </c>
      <c r="D33" s="12">
        <v>0</v>
      </c>
      <c r="E33" s="12">
        <v>0</v>
      </c>
      <c r="F33" s="12">
        <f t="shared" si="1"/>
        <v>0</v>
      </c>
      <c r="G33" s="12">
        <f t="shared" si="2"/>
        <v>0</v>
      </c>
      <c r="H33" s="13">
        <f t="shared" si="3"/>
        <v>0</v>
      </c>
      <c r="I33" s="12">
        <f t="shared" si="0"/>
        <v>-3029.23</v>
      </c>
      <c r="J33" s="40">
        <f t="shared" si="4"/>
        <v>0</v>
      </c>
      <c r="K33" s="5"/>
      <c r="L33" s="5"/>
    </row>
    <row r="34" spans="1:12" ht="24.75" customHeight="1">
      <c r="A34" s="47" t="s">
        <v>17</v>
      </c>
      <c r="B34" s="14">
        <f>B35+B39+B40+B41</f>
        <v>104944000</v>
      </c>
      <c r="C34" s="14">
        <f>C35+C39+C40+C41</f>
        <v>129933835.10999998</v>
      </c>
      <c r="D34" s="14">
        <f>D35+D39+D40+D41</f>
        <v>148503500</v>
      </c>
      <c r="E34" s="14">
        <f>E35+E39+E40+E41</f>
        <v>151189522.01</v>
      </c>
      <c r="F34" s="14">
        <f t="shared" si="1"/>
        <v>46245522.00999999</v>
      </c>
      <c r="G34" s="14">
        <f t="shared" si="2"/>
        <v>2686022.0099999905</v>
      </c>
      <c r="H34" s="15">
        <f aca="true" t="shared" si="5" ref="H34:H71">IF(D34=0,0,E34/D34*100)</f>
        <v>101.80872640038787</v>
      </c>
      <c r="I34" s="14">
        <f t="shared" si="0"/>
        <v>21255686.900000006</v>
      </c>
      <c r="J34" s="48">
        <f t="shared" si="4"/>
        <v>43559500</v>
      </c>
      <c r="K34" s="5"/>
      <c r="L34" s="5"/>
    </row>
    <row r="35" spans="1:12" ht="24" customHeight="1">
      <c r="A35" s="46" t="s">
        <v>26</v>
      </c>
      <c r="B35" s="32">
        <f>B36+B37+B38</f>
        <v>57739200</v>
      </c>
      <c r="C35" s="12">
        <f>C36+C37+C38</f>
        <v>90715633.85</v>
      </c>
      <c r="D35" s="12">
        <f>D36+D37+D38</f>
        <v>100113700</v>
      </c>
      <c r="E35" s="12">
        <f>E36+E37+E38</f>
        <v>101381120.58</v>
      </c>
      <c r="F35" s="12">
        <f t="shared" si="1"/>
        <v>43641920.58</v>
      </c>
      <c r="G35" s="12">
        <f t="shared" si="2"/>
        <v>1267420.5799999982</v>
      </c>
      <c r="H35" s="13">
        <f t="shared" si="5"/>
        <v>101.26598115942174</v>
      </c>
      <c r="I35" s="12">
        <f t="shared" si="0"/>
        <v>10665486.730000004</v>
      </c>
      <c r="J35" s="40">
        <f t="shared" si="4"/>
        <v>42374500</v>
      </c>
      <c r="K35" s="5"/>
      <c r="L35" s="5"/>
    </row>
    <row r="36" spans="1:12" ht="42" customHeight="1">
      <c r="A36" s="41" t="s">
        <v>25</v>
      </c>
      <c r="B36" s="33">
        <v>9276400</v>
      </c>
      <c r="C36" s="12">
        <v>6589034.84</v>
      </c>
      <c r="D36" s="12">
        <v>8222400</v>
      </c>
      <c r="E36" s="12">
        <v>8302582.55</v>
      </c>
      <c r="F36" s="12">
        <f t="shared" si="1"/>
        <v>-973817.4500000002</v>
      </c>
      <c r="G36" s="12">
        <f t="shared" si="2"/>
        <v>80182.54999999981</v>
      </c>
      <c r="H36" s="13">
        <f t="shared" si="5"/>
        <v>100.9751720908737</v>
      </c>
      <c r="I36" s="12">
        <f t="shared" si="0"/>
        <v>1713547.71</v>
      </c>
      <c r="J36" s="40">
        <f t="shared" si="4"/>
        <v>-1054000</v>
      </c>
      <c r="K36" s="5"/>
      <c r="L36" s="5"/>
    </row>
    <row r="37" spans="1:12" ht="24" customHeight="1">
      <c r="A37" s="49" t="s">
        <v>14</v>
      </c>
      <c r="B37" s="32">
        <v>48337800</v>
      </c>
      <c r="C37" s="12">
        <v>84014640.88</v>
      </c>
      <c r="D37" s="12">
        <v>91806300</v>
      </c>
      <c r="E37" s="12">
        <v>92987288.03</v>
      </c>
      <c r="F37" s="12">
        <f t="shared" si="1"/>
        <v>44649488.03</v>
      </c>
      <c r="G37" s="12">
        <f t="shared" si="2"/>
        <v>1180988.0300000012</v>
      </c>
      <c r="H37" s="13">
        <f t="shared" si="5"/>
        <v>101.286391053773</v>
      </c>
      <c r="I37" s="12">
        <f t="shared" si="0"/>
        <v>8972647.150000006</v>
      </c>
      <c r="J37" s="40">
        <f t="shared" si="4"/>
        <v>43468500</v>
      </c>
      <c r="K37" s="5"/>
      <c r="L37" s="5"/>
    </row>
    <row r="38" spans="1:12" ht="24" customHeight="1">
      <c r="A38" s="49" t="s">
        <v>23</v>
      </c>
      <c r="B38" s="32">
        <v>125000</v>
      </c>
      <c r="C38" s="12">
        <v>111958.13</v>
      </c>
      <c r="D38" s="12">
        <v>85000</v>
      </c>
      <c r="E38" s="12">
        <v>91250</v>
      </c>
      <c r="F38" s="12">
        <f t="shared" si="1"/>
        <v>-33750</v>
      </c>
      <c r="G38" s="12">
        <f t="shared" si="2"/>
        <v>6250</v>
      </c>
      <c r="H38" s="13">
        <f t="shared" si="5"/>
        <v>107.35294117647058</v>
      </c>
      <c r="I38" s="12">
        <f t="shared" si="0"/>
        <v>-20708.130000000005</v>
      </c>
      <c r="J38" s="40">
        <f t="shared" si="4"/>
        <v>-40000</v>
      </c>
      <c r="K38" s="5"/>
      <c r="L38" s="5"/>
    </row>
    <row r="39" spans="1:12" ht="24" customHeight="1">
      <c r="A39" s="46" t="s">
        <v>73</v>
      </c>
      <c r="B39" s="32">
        <v>131200</v>
      </c>
      <c r="C39" s="12">
        <v>103329.79</v>
      </c>
      <c r="D39" s="12">
        <v>74200</v>
      </c>
      <c r="E39" s="12">
        <v>74917.15</v>
      </c>
      <c r="F39" s="12">
        <f t="shared" si="1"/>
        <v>-56282.850000000006</v>
      </c>
      <c r="G39" s="12">
        <f t="shared" si="2"/>
        <v>717.1499999999942</v>
      </c>
      <c r="H39" s="13">
        <f t="shared" si="5"/>
        <v>100.96650943396226</v>
      </c>
      <c r="I39" s="12">
        <f t="shared" si="0"/>
        <v>-28412.64</v>
      </c>
      <c r="J39" s="40">
        <f t="shared" si="4"/>
        <v>-57000</v>
      </c>
      <c r="K39" s="5"/>
      <c r="L39" s="5"/>
    </row>
    <row r="40" spans="1:10" ht="24" customHeight="1">
      <c r="A40" s="46" t="s">
        <v>27</v>
      </c>
      <c r="B40" s="32">
        <v>74200</v>
      </c>
      <c r="C40" s="12">
        <v>58700.07</v>
      </c>
      <c r="D40" s="12">
        <v>94200</v>
      </c>
      <c r="E40" s="12">
        <v>103571</v>
      </c>
      <c r="F40" s="12">
        <f t="shared" si="1"/>
        <v>29371</v>
      </c>
      <c r="G40" s="12">
        <f t="shared" si="2"/>
        <v>9371</v>
      </c>
      <c r="H40" s="13">
        <f t="shared" si="5"/>
        <v>109.94798301486199</v>
      </c>
      <c r="I40" s="12">
        <f t="shared" si="0"/>
        <v>44870.93</v>
      </c>
      <c r="J40" s="40">
        <f t="shared" si="4"/>
        <v>20000</v>
      </c>
    </row>
    <row r="41" spans="1:10" ht="24" customHeight="1">
      <c r="A41" s="39" t="s">
        <v>28</v>
      </c>
      <c r="B41" s="12">
        <v>46999400</v>
      </c>
      <c r="C41" s="12">
        <v>39056171.4</v>
      </c>
      <c r="D41" s="12">
        <v>48221400</v>
      </c>
      <c r="E41" s="12">
        <v>49629913.28</v>
      </c>
      <c r="F41" s="12">
        <f t="shared" si="1"/>
        <v>2630513.280000001</v>
      </c>
      <c r="G41" s="12">
        <f t="shared" si="2"/>
        <v>1408513.2800000012</v>
      </c>
      <c r="H41" s="13">
        <f t="shared" si="5"/>
        <v>102.92092987760621</v>
      </c>
      <c r="I41" s="12">
        <f t="shared" si="0"/>
        <v>10573741.880000003</v>
      </c>
      <c r="J41" s="40">
        <f t="shared" si="4"/>
        <v>1222000</v>
      </c>
    </row>
    <row r="42" spans="1:10" ht="24.75" customHeight="1">
      <c r="A42" s="47" t="s">
        <v>80</v>
      </c>
      <c r="B42" s="14">
        <f>B10+B11+B12+B13+B14+B15+B16+B17+B18+B19+B20+B21+B22+B23+B24+B25+B26+B27+B28+B29+B30+B31+B32+B33+B34</f>
        <v>386621100</v>
      </c>
      <c r="C42" s="14">
        <f>C10+C11+C12+C13+C14+C15+C16+C17+C18+C19+C20+C21+C22+C23+C24+C25+C26+C27+C28+C29+C30+C31+C32+C33+C34</f>
        <v>369684677.33000004</v>
      </c>
      <c r="D42" s="14">
        <f>D10+D11+D12+D13+D14+D15+D16+D17+D18+D19+D20+D21+D22+D23+D24+D25+D26+D27+D28+D29+D30+D31+D32+D33+D34</f>
        <v>426418989.97</v>
      </c>
      <c r="E42" s="14">
        <f>E10+E11+E12+E13+E14+E15+E16+E17+E18+E19+E20+E21+E22+E23+E24+E25+E26+E27+E28+E29+E30+E31+E32+E33+E34</f>
        <v>440385234.55999994</v>
      </c>
      <c r="F42" s="14">
        <f t="shared" si="1"/>
        <v>53764134.55999994</v>
      </c>
      <c r="G42" s="14">
        <f aca="true" t="shared" si="6" ref="G42:G71">E42-D42</f>
        <v>13966244.589999914</v>
      </c>
      <c r="H42" s="15">
        <f t="shared" si="5"/>
        <v>103.27523982714337</v>
      </c>
      <c r="I42" s="14">
        <f t="shared" si="0"/>
        <v>70700557.2299999</v>
      </c>
      <c r="J42" s="48">
        <f t="shared" si="4"/>
        <v>39797889.97000003</v>
      </c>
    </row>
    <row r="43" spans="1:10" ht="24.75" customHeight="1">
      <c r="A43" s="50" t="s">
        <v>58</v>
      </c>
      <c r="B43" s="14">
        <f>B44+B45+B53+B54+B55</f>
        <v>136688500</v>
      </c>
      <c r="C43" s="14">
        <f>C44+C45+C53+C54+C55</f>
        <v>161370316.47</v>
      </c>
      <c r="D43" s="14">
        <f>D44+D45+D53+D54+D55</f>
        <v>157029303.2</v>
      </c>
      <c r="E43" s="14">
        <f>E44+E45+E53+E54+E55</f>
        <v>156957931.68</v>
      </c>
      <c r="F43" s="14">
        <f t="shared" si="1"/>
        <v>20269431.680000007</v>
      </c>
      <c r="G43" s="14">
        <f>E43-D43</f>
        <v>-71371.51999998093</v>
      </c>
      <c r="H43" s="29">
        <f t="shared" si="5"/>
        <v>99.95454891631972</v>
      </c>
      <c r="I43" s="14">
        <f t="shared" si="0"/>
        <v>-4412384.789999992</v>
      </c>
      <c r="J43" s="48">
        <f t="shared" si="4"/>
        <v>20340803.199999988</v>
      </c>
    </row>
    <row r="44" spans="1:10" ht="24.75" customHeight="1">
      <c r="A44" s="39" t="s">
        <v>64</v>
      </c>
      <c r="B44" s="12">
        <v>14818600</v>
      </c>
      <c r="C44" s="12">
        <v>16994400</v>
      </c>
      <c r="D44" s="12">
        <v>14818600</v>
      </c>
      <c r="E44" s="12">
        <v>14818600</v>
      </c>
      <c r="F44" s="12">
        <f t="shared" si="1"/>
        <v>0</v>
      </c>
      <c r="G44" s="12">
        <f t="shared" si="6"/>
        <v>0</v>
      </c>
      <c r="H44" s="30">
        <f t="shared" si="5"/>
        <v>100</v>
      </c>
      <c r="I44" s="12">
        <f t="shared" si="0"/>
        <v>-2175800</v>
      </c>
      <c r="J44" s="40">
        <f t="shared" si="4"/>
        <v>0</v>
      </c>
    </row>
    <row r="45" spans="1:10" ht="21" customHeight="1">
      <c r="A45" s="39" t="s">
        <v>65</v>
      </c>
      <c r="B45" s="12">
        <f>B46+B47+B48+B49+B50+B51+B52</f>
        <v>121869900</v>
      </c>
      <c r="C45" s="12">
        <f>C46+C47+C48+C49+C50+C51+C52</f>
        <v>111387680</v>
      </c>
      <c r="D45" s="12">
        <f>D46+D47+D48+D49+D50+D51+D52</f>
        <v>124467835</v>
      </c>
      <c r="E45" s="12">
        <f>E46+E47+E48+E49+E50+E51+E52</f>
        <v>124456619</v>
      </c>
      <c r="F45" s="12">
        <f t="shared" si="1"/>
        <v>2586719</v>
      </c>
      <c r="G45" s="12">
        <f t="shared" si="6"/>
        <v>-11216</v>
      </c>
      <c r="H45" s="30">
        <f t="shared" si="5"/>
        <v>99.99098883659381</v>
      </c>
      <c r="I45" s="12">
        <f t="shared" si="0"/>
        <v>13068939</v>
      </c>
      <c r="J45" s="40">
        <f t="shared" si="4"/>
        <v>2597935</v>
      </c>
    </row>
    <row r="46" spans="1:10" ht="51" customHeight="1" hidden="1">
      <c r="A46" s="44" t="s">
        <v>69</v>
      </c>
      <c r="B46" s="12">
        <v>0</v>
      </c>
      <c r="C46" s="12">
        <v>0</v>
      </c>
      <c r="D46" s="12">
        <v>0</v>
      </c>
      <c r="E46" s="12">
        <v>0</v>
      </c>
      <c r="F46" s="12">
        <f t="shared" si="1"/>
        <v>0</v>
      </c>
      <c r="G46" s="12">
        <f t="shared" si="6"/>
        <v>0</v>
      </c>
      <c r="H46" s="30">
        <f t="shared" si="5"/>
        <v>0</v>
      </c>
      <c r="I46" s="12">
        <f t="shared" si="0"/>
        <v>0</v>
      </c>
      <c r="J46" s="40">
        <f t="shared" si="4"/>
        <v>0</v>
      </c>
    </row>
    <row r="47" spans="1:10" ht="24.75" customHeight="1" hidden="1">
      <c r="A47" s="39" t="s">
        <v>68</v>
      </c>
      <c r="B47" s="12">
        <v>0</v>
      </c>
      <c r="C47" s="12">
        <v>0</v>
      </c>
      <c r="D47" s="12">
        <v>0</v>
      </c>
      <c r="E47" s="12">
        <v>0</v>
      </c>
      <c r="F47" s="12">
        <f t="shared" si="1"/>
        <v>0</v>
      </c>
      <c r="G47" s="12">
        <f t="shared" si="6"/>
        <v>0</v>
      </c>
      <c r="H47" s="30">
        <f t="shared" si="5"/>
        <v>0</v>
      </c>
      <c r="I47" s="12">
        <f t="shared" si="0"/>
        <v>0</v>
      </c>
      <c r="J47" s="40">
        <f t="shared" si="4"/>
        <v>0</v>
      </c>
    </row>
    <row r="48" spans="1:10" ht="24.75" customHeight="1">
      <c r="A48" s="51" t="s">
        <v>56</v>
      </c>
      <c r="B48" s="35">
        <v>121869900</v>
      </c>
      <c r="C48" s="12">
        <v>95600000</v>
      </c>
      <c r="D48" s="35">
        <v>121869900</v>
      </c>
      <c r="E48" s="12">
        <v>121869900</v>
      </c>
      <c r="F48" s="12">
        <f t="shared" si="1"/>
        <v>0</v>
      </c>
      <c r="G48" s="12">
        <f t="shared" si="6"/>
        <v>0</v>
      </c>
      <c r="H48" s="30">
        <f t="shared" si="5"/>
        <v>100</v>
      </c>
      <c r="I48" s="12">
        <f t="shared" si="0"/>
        <v>26269900</v>
      </c>
      <c r="J48" s="40">
        <f t="shared" si="4"/>
        <v>0</v>
      </c>
    </row>
    <row r="49" spans="1:10" ht="24.75" customHeight="1">
      <c r="A49" s="44" t="s">
        <v>57</v>
      </c>
      <c r="B49" s="34">
        <v>0</v>
      </c>
      <c r="C49" s="12">
        <v>13838700</v>
      </c>
      <c r="D49" s="34">
        <v>0</v>
      </c>
      <c r="E49" s="12">
        <v>0</v>
      </c>
      <c r="F49" s="12">
        <f t="shared" si="1"/>
        <v>0</v>
      </c>
      <c r="G49" s="12">
        <f t="shared" si="6"/>
        <v>0</v>
      </c>
      <c r="H49" s="30">
        <f t="shared" si="5"/>
        <v>0</v>
      </c>
      <c r="I49" s="12">
        <f t="shared" si="0"/>
        <v>-13838700</v>
      </c>
      <c r="J49" s="40">
        <f t="shared" si="4"/>
        <v>0</v>
      </c>
    </row>
    <row r="50" spans="1:10" ht="45.75" customHeight="1">
      <c r="A50" s="44" t="s">
        <v>66</v>
      </c>
      <c r="B50" s="34">
        <v>0</v>
      </c>
      <c r="C50" s="12">
        <v>1948980</v>
      </c>
      <c r="D50" s="34">
        <v>2000000</v>
      </c>
      <c r="E50" s="12">
        <v>1990000</v>
      </c>
      <c r="F50" s="12">
        <f t="shared" si="1"/>
        <v>1990000</v>
      </c>
      <c r="G50" s="12">
        <f t="shared" si="6"/>
        <v>-10000</v>
      </c>
      <c r="H50" s="30">
        <f t="shared" si="5"/>
        <v>99.5</v>
      </c>
      <c r="I50" s="12">
        <f t="shared" si="0"/>
        <v>41020</v>
      </c>
      <c r="J50" s="40">
        <f t="shared" si="4"/>
        <v>2000000</v>
      </c>
    </row>
    <row r="51" spans="1:10" ht="43.5" customHeight="1">
      <c r="A51" s="44" t="s">
        <v>83</v>
      </c>
      <c r="B51" s="34">
        <v>0</v>
      </c>
      <c r="C51" s="12">
        <v>0</v>
      </c>
      <c r="D51" s="34">
        <v>306870</v>
      </c>
      <c r="E51" s="12">
        <v>306870</v>
      </c>
      <c r="F51" s="12">
        <f t="shared" si="1"/>
        <v>306870</v>
      </c>
      <c r="G51" s="12">
        <f t="shared" si="6"/>
        <v>0</v>
      </c>
      <c r="H51" s="30">
        <f t="shared" si="5"/>
        <v>100</v>
      </c>
      <c r="I51" s="12">
        <f t="shared" si="0"/>
        <v>306870</v>
      </c>
      <c r="J51" s="40">
        <f t="shared" si="4"/>
        <v>306870</v>
      </c>
    </row>
    <row r="52" spans="1:10" ht="68.25" customHeight="1">
      <c r="A52" s="44" t="s">
        <v>84</v>
      </c>
      <c r="B52" s="34">
        <v>0</v>
      </c>
      <c r="C52" s="12">
        <v>0</v>
      </c>
      <c r="D52" s="34">
        <v>291065</v>
      </c>
      <c r="E52" s="12">
        <v>289849</v>
      </c>
      <c r="F52" s="12">
        <f t="shared" si="1"/>
        <v>289849</v>
      </c>
      <c r="G52" s="12">
        <f t="shared" si="6"/>
        <v>-1216</v>
      </c>
      <c r="H52" s="30">
        <f t="shared" si="5"/>
        <v>99.58222390187758</v>
      </c>
      <c r="I52" s="12">
        <f t="shared" si="0"/>
        <v>289849</v>
      </c>
      <c r="J52" s="40">
        <f t="shared" si="4"/>
        <v>291065</v>
      </c>
    </row>
    <row r="53" spans="1:10" ht="93" customHeight="1">
      <c r="A53" s="44" t="s">
        <v>90</v>
      </c>
      <c r="B53" s="34">
        <v>0</v>
      </c>
      <c r="C53" s="12">
        <v>1031200</v>
      </c>
      <c r="D53" s="34">
        <v>2133400</v>
      </c>
      <c r="E53" s="34">
        <v>2133400</v>
      </c>
      <c r="F53" s="12">
        <f t="shared" si="1"/>
        <v>2133400</v>
      </c>
      <c r="G53" s="12">
        <f t="shared" si="6"/>
        <v>0</v>
      </c>
      <c r="H53" s="30">
        <f t="shared" si="5"/>
        <v>100</v>
      </c>
      <c r="I53" s="12">
        <f t="shared" si="0"/>
        <v>1102200</v>
      </c>
      <c r="J53" s="40">
        <f t="shared" si="4"/>
        <v>2133400</v>
      </c>
    </row>
    <row r="54" spans="1:10" ht="138.75" customHeight="1">
      <c r="A54" s="44" t="s">
        <v>91</v>
      </c>
      <c r="B54" s="34">
        <v>0</v>
      </c>
      <c r="C54" s="12">
        <v>0</v>
      </c>
      <c r="D54" s="34">
        <v>5660000</v>
      </c>
      <c r="E54" s="34">
        <v>5660000</v>
      </c>
      <c r="F54" s="12">
        <f t="shared" si="1"/>
        <v>5660000</v>
      </c>
      <c r="G54" s="12">
        <f>E54-D54</f>
        <v>0</v>
      </c>
      <c r="H54" s="30">
        <f>IF(D54=0,0,E54/D54*100)</f>
        <v>100</v>
      </c>
      <c r="I54" s="12">
        <f t="shared" si="0"/>
        <v>5660000</v>
      </c>
      <c r="J54" s="40">
        <f>D54-B54</f>
        <v>5660000</v>
      </c>
    </row>
    <row r="55" spans="1:10" ht="45" customHeight="1">
      <c r="A55" s="44" t="s">
        <v>63</v>
      </c>
      <c r="B55" s="34">
        <v>0</v>
      </c>
      <c r="C55" s="12">
        <v>31957036.47</v>
      </c>
      <c r="D55" s="12">
        <v>9949468.2</v>
      </c>
      <c r="E55" s="12">
        <v>9889312.68</v>
      </c>
      <c r="F55" s="12">
        <f t="shared" si="1"/>
        <v>9889312.68</v>
      </c>
      <c r="G55" s="12">
        <f t="shared" si="6"/>
        <v>-60155.51999999955</v>
      </c>
      <c r="H55" s="30">
        <f t="shared" si="5"/>
        <v>99.39538959479262</v>
      </c>
      <c r="I55" s="12">
        <f t="shared" si="0"/>
        <v>-22067723.79</v>
      </c>
      <c r="J55" s="40">
        <f t="shared" si="4"/>
        <v>9949468.2</v>
      </c>
    </row>
    <row r="56" spans="1:10" ht="24.75" customHeight="1">
      <c r="A56" s="47" t="s">
        <v>79</v>
      </c>
      <c r="B56" s="14">
        <f>B42+B43</f>
        <v>523309600</v>
      </c>
      <c r="C56" s="14">
        <f>C42+C43</f>
        <v>531054993.8000001</v>
      </c>
      <c r="D56" s="14">
        <f>D42+D43</f>
        <v>583448293.1700001</v>
      </c>
      <c r="E56" s="14">
        <f>E42+E43</f>
        <v>597343166.24</v>
      </c>
      <c r="F56" s="14">
        <f t="shared" si="1"/>
        <v>74033566.24000001</v>
      </c>
      <c r="G56" s="14">
        <f t="shared" si="6"/>
        <v>13894873.069999933</v>
      </c>
      <c r="H56" s="15">
        <f t="shared" si="5"/>
        <v>102.38150890707145</v>
      </c>
      <c r="I56" s="14">
        <f t="shared" si="0"/>
        <v>66288172.43999994</v>
      </c>
      <c r="J56" s="48">
        <f t="shared" si="4"/>
        <v>60138693.17000008</v>
      </c>
    </row>
    <row r="57" spans="1:10" ht="24" customHeight="1">
      <c r="A57" s="47" t="s">
        <v>34</v>
      </c>
      <c r="B57" s="14"/>
      <c r="C57" s="14"/>
      <c r="D57" s="14"/>
      <c r="E57" s="12"/>
      <c r="F57" s="12"/>
      <c r="G57" s="12"/>
      <c r="H57" s="13"/>
      <c r="I57" s="12"/>
      <c r="J57" s="40"/>
    </row>
    <row r="58" spans="1:10" ht="25.5" customHeight="1">
      <c r="A58" s="44" t="s">
        <v>47</v>
      </c>
      <c r="B58" s="34">
        <v>10145440</v>
      </c>
      <c r="C58" s="12">
        <v>6475764.93</v>
      </c>
      <c r="D58" s="12">
        <v>10145440</v>
      </c>
      <c r="E58" s="12">
        <v>11074028.99</v>
      </c>
      <c r="F58" s="12">
        <f t="shared" si="1"/>
        <v>928588.9900000002</v>
      </c>
      <c r="G58" s="12">
        <f t="shared" si="6"/>
        <v>928588.9900000002</v>
      </c>
      <c r="H58" s="13">
        <f t="shared" si="5"/>
        <v>109.15277198426092</v>
      </c>
      <c r="I58" s="12">
        <f aca="true" t="shared" si="7" ref="I58:I71">E58-C58</f>
        <v>4598264.0600000005</v>
      </c>
      <c r="J58" s="40">
        <f t="shared" si="4"/>
        <v>0</v>
      </c>
    </row>
    <row r="59" spans="1:10" ht="48" customHeight="1">
      <c r="A59" s="44" t="s">
        <v>35</v>
      </c>
      <c r="B59" s="34">
        <v>0</v>
      </c>
      <c r="C59" s="12">
        <v>463.33</v>
      </c>
      <c r="D59" s="12">
        <v>0</v>
      </c>
      <c r="E59" s="12">
        <v>0</v>
      </c>
      <c r="F59" s="12">
        <f t="shared" si="1"/>
        <v>0</v>
      </c>
      <c r="G59" s="12">
        <f t="shared" si="6"/>
        <v>0</v>
      </c>
      <c r="H59" s="13">
        <f t="shared" si="5"/>
        <v>0</v>
      </c>
      <c r="I59" s="12">
        <f t="shared" si="7"/>
        <v>-463.33</v>
      </c>
      <c r="J59" s="40">
        <f t="shared" si="4"/>
        <v>0</v>
      </c>
    </row>
    <row r="60" spans="1:10" ht="45" customHeight="1">
      <c r="A60" s="44" t="s">
        <v>36</v>
      </c>
      <c r="B60" s="34">
        <v>560000</v>
      </c>
      <c r="C60" s="12">
        <v>513206.19</v>
      </c>
      <c r="D60" s="12">
        <v>560000</v>
      </c>
      <c r="E60" s="12">
        <v>467480.04</v>
      </c>
      <c r="F60" s="12">
        <f t="shared" si="1"/>
        <v>-92519.96000000002</v>
      </c>
      <c r="G60" s="12">
        <f t="shared" si="6"/>
        <v>-92519.96000000002</v>
      </c>
      <c r="H60" s="13">
        <f t="shared" si="5"/>
        <v>83.47857857142856</v>
      </c>
      <c r="I60" s="12">
        <f t="shared" si="7"/>
        <v>-45726.15000000002</v>
      </c>
      <c r="J60" s="40">
        <f t="shared" si="4"/>
        <v>0</v>
      </c>
    </row>
    <row r="61" spans="1:10" ht="0.75" customHeight="1" hidden="1">
      <c r="A61" s="44" t="s">
        <v>48</v>
      </c>
      <c r="B61" s="34">
        <v>0</v>
      </c>
      <c r="C61" s="12">
        <v>0</v>
      </c>
      <c r="D61" s="53">
        <v>0</v>
      </c>
      <c r="E61" s="12">
        <v>0</v>
      </c>
      <c r="F61" s="12">
        <f t="shared" si="1"/>
        <v>0</v>
      </c>
      <c r="G61" s="12">
        <f t="shared" si="6"/>
        <v>0</v>
      </c>
      <c r="H61" s="13">
        <f t="shared" si="5"/>
        <v>0</v>
      </c>
      <c r="I61" s="12">
        <f t="shared" si="7"/>
        <v>0</v>
      </c>
      <c r="J61" s="40">
        <f t="shared" si="4"/>
        <v>0</v>
      </c>
    </row>
    <row r="62" spans="1:10" ht="68.25" customHeight="1">
      <c r="A62" s="44" t="s">
        <v>37</v>
      </c>
      <c r="B62" s="34">
        <v>0</v>
      </c>
      <c r="C62" s="12">
        <v>2581.81</v>
      </c>
      <c r="D62" s="12">
        <v>0</v>
      </c>
      <c r="E62" s="12">
        <v>24119.07</v>
      </c>
      <c r="F62" s="12">
        <f t="shared" si="1"/>
        <v>24119.07</v>
      </c>
      <c r="G62" s="12">
        <f t="shared" si="6"/>
        <v>24119.07</v>
      </c>
      <c r="H62" s="13">
        <f t="shared" si="5"/>
        <v>0</v>
      </c>
      <c r="I62" s="12">
        <f t="shared" si="7"/>
        <v>21537.26</v>
      </c>
      <c r="J62" s="40">
        <f t="shared" si="4"/>
        <v>0</v>
      </c>
    </row>
    <row r="63" spans="1:10" ht="48" customHeight="1" hidden="1">
      <c r="A63" s="44" t="s">
        <v>38</v>
      </c>
      <c r="B63" s="34">
        <v>0</v>
      </c>
      <c r="C63" s="12">
        <v>0</v>
      </c>
      <c r="D63" s="12">
        <v>0</v>
      </c>
      <c r="E63" s="12">
        <v>0</v>
      </c>
      <c r="F63" s="12">
        <f t="shared" si="1"/>
        <v>0</v>
      </c>
      <c r="G63" s="12">
        <f t="shared" si="6"/>
        <v>0</v>
      </c>
      <c r="H63" s="13">
        <f t="shared" si="5"/>
        <v>0</v>
      </c>
      <c r="I63" s="12">
        <f t="shared" si="7"/>
        <v>0</v>
      </c>
      <c r="J63" s="40">
        <f t="shared" si="4"/>
        <v>0</v>
      </c>
    </row>
    <row r="64" spans="1:10" ht="24" customHeight="1">
      <c r="A64" s="50" t="s">
        <v>16</v>
      </c>
      <c r="B64" s="14">
        <f>B65+B66+B67</f>
        <v>2000000</v>
      </c>
      <c r="C64" s="14">
        <f>C65+C66+C67</f>
        <v>5181817.45</v>
      </c>
      <c r="D64" s="14">
        <f>D65+D66+D67</f>
        <v>6080700</v>
      </c>
      <c r="E64" s="14">
        <f>E65+E66+E67</f>
        <v>6533798.04</v>
      </c>
      <c r="F64" s="14">
        <f t="shared" si="1"/>
        <v>4533798.04</v>
      </c>
      <c r="G64" s="14">
        <f t="shared" si="6"/>
        <v>453098.04000000004</v>
      </c>
      <c r="H64" s="15">
        <f t="shared" si="5"/>
        <v>107.45141250185011</v>
      </c>
      <c r="I64" s="14">
        <f t="shared" si="7"/>
        <v>1351980.5899999999</v>
      </c>
      <c r="J64" s="48">
        <f t="shared" si="4"/>
        <v>4080700</v>
      </c>
    </row>
    <row r="65" spans="1:10" ht="25.5" customHeight="1">
      <c r="A65" s="39" t="s">
        <v>51</v>
      </c>
      <c r="B65" s="12">
        <v>900000</v>
      </c>
      <c r="C65" s="12">
        <v>3412799.45</v>
      </c>
      <c r="D65" s="12">
        <v>2279800</v>
      </c>
      <c r="E65" s="12">
        <v>2726735.89</v>
      </c>
      <c r="F65" s="12">
        <f t="shared" si="1"/>
        <v>1826735.8900000001</v>
      </c>
      <c r="G65" s="12">
        <f t="shared" si="6"/>
        <v>446935.89000000013</v>
      </c>
      <c r="H65" s="13">
        <f t="shared" si="5"/>
        <v>119.60417097991052</v>
      </c>
      <c r="I65" s="12">
        <f t="shared" si="7"/>
        <v>-686063.56</v>
      </c>
      <c r="J65" s="40">
        <f t="shared" si="4"/>
        <v>1379800</v>
      </c>
    </row>
    <row r="66" spans="1:10" ht="24.75" customHeight="1">
      <c r="A66" s="39" t="s">
        <v>50</v>
      </c>
      <c r="B66" s="12">
        <v>1100000</v>
      </c>
      <c r="C66" s="12">
        <v>523486.44</v>
      </c>
      <c r="D66" s="12">
        <v>3800900</v>
      </c>
      <c r="E66" s="12">
        <v>3807062.15</v>
      </c>
      <c r="F66" s="12">
        <f t="shared" si="1"/>
        <v>2707062.15</v>
      </c>
      <c r="G66" s="12">
        <f t="shared" si="6"/>
        <v>6162.149999999907</v>
      </c>
      <c r="H66" s="13">
        <f t="shared" si="5"/>
        <v>100.16212344444737</v>
      </c>
      <c r="I66" s="12">
        <f t="shared" si="7"/>
        <v>3283575.71</v>
      </c>
      <c r="J66" s="40">
        <f t="shared" si="4"/>
        <v>2700900</v>
      </c>
    </row>
    <row r="67" spans="1:10" ht="46.5" customHeight="1">
      <c r="A67" s="44" t="s">
        <v>49</v>
      </c>
      <c r="B67" s="12">
        <v>0</v>
      </c>
      <c r="C67" s="12">
        <v>1245531.56</v>
      </c>
      <c r="D67" s="12">
        <v>0</v>
      </c>
      <c r="E67" s="12">
        <v>0</v>
      </c>
      <c r="F67" s="12">
        <f t="shared" si="1"/>
        <v>0</v>
      </c>
      <c r="G67" s="12">
        <f t="shared" si="6"/>
        <v>0</v>
      </c>
      <c r="H67" s="13">
        <f t="shared" si="5"/>
        <v>0</v>
      </c>
      <c r="I67" s="12">
        <f t="shared" si="7"/>
        <v>-1245531.56</v>
      </c>
      <c r="J67" s="40">
        <f t="shared" si="4"/>
        <v>0</v>
      </c>
    </row>
    <row r="68" spans="1:10" ht="0.75" customHeight="1" hidden="1">
      <c r="A68" s="39" t="s">
        <v>52</v>
      </c>
      <c r="B68" s="12">
        <v>0</v>
      </c>
      <c r="C68" s="12">
        <v>0</v>
      </c>
      <c r="D68" s="12">
        <v>0</v>
      </c>
      <c r="E68" s="12">
        <v>0</v>
      </c>
      <c r="F68" s="12">
        <f t="shared" si="1"/>
        <v>0</v>
      </c>
      <c r="G68" s="12">
        <f t="shared" si="6"/>
        <v>0</v>
      </c>
      <c r="H68" s="13">
        <f t="shared" si="5"/>
        <v>0</v>
      </c>
      <c r="I68" s="12">
        <f t="shared" si="7"/>
        <v>0</v>
      </c>
      <c r="J68" s="40">
        <f t="shared" si="4"/>
        <v>0</v>
      </c>
    </row>
    <row r="69" spans="1:10" ht="24.75" customHeight="1">
      <c r="A69" s="39" t="s">
        <v>55</v>
      </c>
      <c r="B69" s="12">
        <v>0</v>
      </c>
      <c r="C69" s="12">
        <v>314146</v>
      </c>
      <c r="D69" s="12">
        <f>30586148+265000</f>
        <v>30851148</v>
      </c>
      <c r="E69" s="12">
        <v>30586148</v>
      </c>
      <c r="F69" s="12">
        <f t="shared" si="1"/>
        <v>30586148</v>
      </c>
      <c r="G69" s="12">
        <f t="shared" si="6"/>
        <v>-265000</v>
      </c>
      <c r="H69" s="13">
        <f t="shared" si="5"/>
        <v>99.1410368262471</v>
      </c>
      <c r="I69" s="12">
        <f t="shared" si="7"/>
        <v>30272002</v>
      </c>
      <c r="J69" s="40">
        <f t="shared" si="4"/>
        <v>30851148</v>
      </c>
    </row>
    <row r="70" spans="1:10" ht="24" customHeight="1">
      <c r="A70" s="47" t="s">
        <v>3</v>
      </c>
      <c r="B70" s="14">
        <f>B58+B59+B60+B61+B62+B63+B64+B68+B69</f>
        <v>12705440</v>
      </c>
      <c r="C70" s="14">
        <f>C58+C59+C60+C61+C62+C63+C64+C68+C69</f>
        <v>12487979.71</v>
      </c>
      <c r="D70" s="14">
        <f>D58+D59+D60+D61+D62+D63+D64+D68+D69</f>
        <v>47637288</v>
      </c>
      <c r="E70" s="14">
        <f>E58+E59+E60+E61+E62+E63+E64+E68+E69</f>
        <v>48685574.14</v>
      </c>
      <c r="F70" s="14">
        <f t="shared" si="1"/>
        <v>35980134.14</v>
      </c>
      <c r="G70" s="14">
        <f t="shared" si="6"/>
        <v>1048286.1400000006</v>
      </c>
      <c r="H70" s="15">
        <f t="shared" si="5"/>
        <v>102.20055797466891</v>
      </c>
      <c r="I70" s="14">
        <f t="shared" si="7"/>
        <v>36197594.43</v>
      </c>
      <c r="J70" s="48">
        <f t="shared" si="4"/>
        <v>34931848</v>
      </c>
    </row>
    <row r="71" spans="1:10" ht="24" customHeight="1" thickBot="1">
      <c r="A71" s="11" t="s">
        <v>1</v>
      </c>
      <c r="B71" s="16">
        <f>B56+B70</f>
        <v>536015040</v>
      </c>
      <c r="C71" s="17">
        <f>C56+C70</f>
        <v>543542973.5100001</v>
      </c>
      <c r="D71" s="17">
        <f>D56+D70</f>
        <v>631085581.1700001</v>
      </c>
      <c r="E71" s="17">
        <f>E56+E70</f>
        <v>646028740.38</v>
      </c>
      <c r="F71" s="17">
        <f t="shared" si="1"/>
        <v>110013700.38</v>
      </c>
      <c r="G71" s="17">
        <f t="shared" si="6"/>
        <v>14943159.209999919</v>
      </c>
      <c r="H71" s="18">
        <f t="shared" si="5"/>
        <v>102.36784988531922</v>
      </c>
      <c r="I71" s="19">
        <f t="shared" si="7"/>
        <v>102485766.86999989</v>
      </c>
      <c r="J71" s="20">
        <f t="shared" si="4"/>
        <v>95070541.17000008</v>
      </c>
    </row>
    <row r="72" spans="1:12" ht="12" customHeight="1">
      <c r="A72" s="6"/>
      <c r="B72" s="6"/>
      <c r="C72" s="6"/>
      <c r="D72" s="6"/>
      <c r="E72" s="6"/>
      <c r="F72" s="6"/>
      <c r="G72" s="7"/>
      <c r="H72" s="7"/>
      <c r="I72" s="7"/>
      <c r="J72" s="6"/>
      <c r="K72" s="6"/>
      <c r="L72" s="6"/>
    </row>
    <row r="73" spans="1:12" ht="24" customHeight="1">
      <c r="A73" s="28" t="s">
        <v>2</v>
      </c>
      <c r="B73" s="28"/>
      <c r="C73" s="28"/>
      <c r="D73" s="28"/>
      <c r="E73" s="28"/>
      <c r="F73" s="28"/>
      <c r="G73" s="60" t="s">
        <v>78</v>
      </c>
      <c r="H73" s="60"/>
      <c r="I73" s="60"/>
      <c r="J73" s="60"/>
      <c r="K73" s="6"/>
      <c r="L73" s="6"/>
    </row>
    <row r="74" ht="16.5" customHeight="1"/>
    <row r="75" ht="22.5" customHeight="1"/>
    <row r="76" ht="16.5" customHeight="1"/>
    <row r="77" ht="27" customHeight="1" hidden="1"/>
    <row r="84" spans="14:15" ht="12.75">
      <c r="N84" s="4"/>
      <c r="O84" s="4"/>
    </row>
  </sheetData>
  <sheetProtection/>
  <mergeCells count="15">
    <mergeCell ref="F8:F9"/>
    <mergeCell ref="G8:G9"/>
    <mergeCell ref="H8:H9"/>
    <mergeCell ref="I8:I9"/>
    <mergeCell ref="J8:J9"/>
    <mergeCell ref="G73:J73"/>
    <mergeCell ref="A4:A7"/>
    <mergeCell ref="G4:H6"/>
    <mergeCell ref="A1:I1"/>
    <mergeCell ref="A2:I2"/>
    <mergeCell ref="A8:A9"/>
    <mergeCell ref="B8:B9"/>
    <mergeCell ref="C8:C9"/>
    <mergeCell ref="D8:D9"/>
    <mergeCell ref="E8:E9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2022-01-04T13:26:27Z</cp:lastPrinted>
  <dcterms:created xsi:type="dcterms:W3CDTF">2001-12-13T10:05:27Z</dcterms:created>
  <dcterms:modified xsi:type="dcterms:W3CDTF">2022-01-10T13:11:03Z</dcterms:modified>
  <cp:category/>
  <cp:version/>
  <cp:contentType/>
  <cp:contentStatus/>
</cp:coreProperties>
</file>