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tabRatio="895" activeTab="0"/>
  </bookViews>
  <sheets>
    <sheet name="01.04.2022" sheetId="1" r:id="rId1"/>
  </sheets>
  <definedNames>
    <definedName name="_xlnm.Print_Area" localSheetId="0">'01.04.2022'!$A$1:$K$151</definedName>
  </definedNames>
  <calcPr fullCalcOnLoad="1"/>
</workbook>
</file>

<file path=xl/sharedStrings.xml><?xml version="1.0" encoding="utf-8"?>
<sst xmlns="http://schemas.openxmlformats.org/spreadsheetml/2006/main" count="282" uniqueCount="238">
  <si>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</si>
  <si>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</si>
  <si>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</si>
  <si>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</si>
  <si>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</si>
  <si>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</si>
  <si>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</si>
  <si>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</si>
  <si>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</si>
  <si>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</si>
  <si>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</si>
  <si>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</si>
  <si>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</si>
  <si>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</si>
  <si>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</si>
  <si>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</si>
  <si>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</si>
  <si>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</si>
  <si>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</si>
  <si>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</si>
  <si>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</si>
  <si>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</si>
  <si>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</si>
  <si>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</si>
  <si>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</si>
  <si>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</si>
  <si>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</si>
  <si>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</si>
  <si>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</si>
  <si>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</si>
  <si>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</si>
  <si>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</si>
  <si>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</si>
  <si>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</si>
  <si>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</si>
  <si>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</si>
  <si>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</si>
  <si>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</si>
  <si>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</si>
  <si>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</si>
  <si>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</si>
  <si>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</si>
  <si>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</si>
  <si>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</si>
  <si>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</si>
  <si>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</si>
  <si>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</si>
  <si>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</si>
  <si>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</si>
  <si>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</si>
  <si>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</si>
  <si>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</si>
  <si>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</si>
  <si>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</si>
  <si>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</si>
  <si>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</si>
  <si>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</si>
  <si>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</si>
  <si>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</si>
  <si>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</si>
  <si>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</si>
  <si>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</si>
  <si>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3710160</t>
  </si>
  <si>
    <t>0212030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</si>
  <si>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</si>
  <si>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</si>
  <si>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</si>
  <si>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</si>
  <si>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</si>
  <si>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</si>
  <si>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</si>
  <si>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</si>
  <si>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</si>
  <si>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</si>
  <si>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</si>
  <si>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</si>
  <si>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</si>
  <si>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</si>
  <si>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</si>
  <si>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</si>
  <si>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</si>
  <si>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</si>
  <si>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</si>
  <si>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</si>
  <si>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</si>
  <si>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</si>
  <si>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</si>
  <si>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</si>
  <si>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</si>
  <si>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.3.1</t>
  </si>
  <si>
    <t>.1.1</t>
  </si>
  <si>
    <t>.1.2</t>
  </si>
  <si>
    <t>.1.3</t>
  </si>
  <si>
    <t>.1.4</t>
  </si>
  <si>
    <t>.1.6</t>
  </si>
  <si>
    <t>.1.7</t>
  </si>
  <si>
    <t>.1.8</t>
  </si>
  <si>
    <t>.1.9</t>
  </si>
  <si>
    <t>.1.10</t>
  </si>
  <si>
    <t>.1.11</t>
  </si>
  <si>
    <t>.1.12</t>
  </si>
  <si>
    <t>.1.14</t>
  </si>
  <si>
    <t>.1.15</t>
  </si>
  <si>
    <t>.1.16</t>
  </si>
  <si>
    <t>.1.17</t>
  </si>
  <si>
    <t>.1.18</t>
  </si>
  <si>
    <t>.1.19</t>
  </si>
  <si>
    <t>.1.20</t>
  </si>
  <si>
    <t>.1.21</t>
  </si>
  <si>
    <t>.1.22</t>
  </si>
  <si>
    <t>.1.23</t>
  </si>
  <si>
    <t>.1.24</t>
  </si>
  <si>
    <t>.1.25</t>
  </si>
  <si>
    <t>.1.26</t>
  </si>
  <si>
    <t>.1.27</t>
  </si>
  <si>
    <t>.1.30</t>
  </si>
  <si>
    <t>.1.31</t>
  </si>
  <si>
    <t>.1.33</t>
  </si>
  <si>
    <t>.1.34</t>
  </si>
  <si>
    <t>.1.35</t>
  </si>
  <si>
    <t>.1.36</t>
  </si>
  <si>
    <t>.1.37</t>
  </si>
  <si>
    <t>.1.38</t>
  </si>
  <si>
    <t>.1.39</t>
  </si>
  <si>
    <t>.1.40</t>
  </si>
  <si>
    <t>.1.42</t>
  </si>
  <si>
    <t>.1.43</t>
  </si>
  <si>
    <t>.1.44</t>
  </si>
  <si>
    <t>.1.45</t>
  </si>
  <si>
    <t>.1.46</t>
  </si>
  <si>
    <t>.1.47</t>
  </si>
  <si>
    <t>.2.1</t>
  </si>
  <si>
    <t>.2.2</t>
  </si>
  <si>
    <t>.2.3</t>
  </si>
  <si>
    <t>.2.4</t>
  </si>
  <si>
    <t>.2.5</t>
  </si>
  <si>
    <t>.2.6</t>
  </si>
  <si>
    <t>.2.7</t>
  </si>
  <si>
    <t>.2.8</t>
  </si>
  <si>
    <t>.2.9</t>
  </si>
  <si>
    <t>.2.10</t>
  </si>
  <si>
    <t>.2.11</t>
  </si>
  <si>
    <t>.2.12</t>
  </si>
  <si>
    <t>.2.13</t>
  </si>
  <si>
    <t>.2.14</t>
  </si>
  <si>
    <t>0217670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</si>
  <si>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</si>
  <si>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</si>
  <si>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</si>
  <si>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</si>
  <si>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</si>
  <si>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</si>
  <si>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>Програма розвитку інвестиційної діяльності в Ніжинській міській  територіальній громаді на 2020-2022роки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</si>
  <si>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</si>
  <si>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Програма розвитку малого та  середнього  підприємництва  у Ніжинській міській територіальній громаді на 2021-2027 роки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</si>
  <si>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</si>
  <si>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</si>
  <si>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</si>
  <si>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</si>
  <si>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</si>
  <si>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</si>
  <si>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</si>
  <si>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</si>
  <si>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</si>
  <si>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</si>
  <si>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.2.18</t>
  </si>
  <si>
    <t>.2.17</t>
  </si>
  <si>
    <t>.2.16</t>
  </si>
  <si>
    <t>.2.15</t>
  </si>
  <si>
    <t>.1.32</t>
  </si>
  <si>
    <t>.1.5</t>
  </si>
  <si>
    <t>Міська цільова програма "Реставрація пам’яток архітектури Ніжинської міської  територіальної громади в 2021році"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</si>
  <si>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</si>
  <si>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</si>
  <si>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</si>
  <si>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</si>
  <si>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</si>
  <si>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1216071</t>
  </si>
  <si>
    <t>Ніжинської  теритріальної громади за  2022р.</t>
  </si>
  <si>
    <t>Назва програми, що  фінансується з місцевих бюджетів у 2022році</t>
  </si>
  <si>
    <t>Обсяг фінансування (затверджено  із змінами) на 2022рік</t>
  </si>
  <si>
    <t xml:space="preserve">Касові видатки станом на 01.04.22р. </t>
  </si>
  <si>
    <t>Касові видатки ЗАГАЛЬНИЙ ФОНД</t>
  </si>
  <si>
    <t>Касові видатки СПЕЦІАЛЬНИЙ ФОНД</t>
  </si>
  <si>
    <t>Міська 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 територіальної громади, здійснення представницьких та інших заходів  на  2022 рік</t>
  </si>
  <si>
    <t xml:space="preserve">Міська цільова програма з виконання власних повноважень Ніжинської міської ради на 2022рік </t>
  </si>
  <si>
    <t>Програма юридичного обслуговування Ніжинської міської ради та виконавчого комітету Ніжинської міської ради на 2022рік</t>
  </si>
  <si>
    <t>Програма реалізації Громадського бюджету (бюджету участі)  Ніжинської територіальної громади на 2022-2026 роки</t>
  </si>
  <si>
    <t>Міська цільова Програма оснащення медичною технікою та виробами медичного призначення 2022-2024 рр.</t>
  </si>
  <si>
    <t xml:space="preserve"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 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</si>
  <si>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</si>
  <si>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2022 рік</t>
  </si>
  <si>
    <t>Міська програма захисту прав дітей Ніжинської територіальної громади «Дитинство»  на період 2022-2026рр.</t>
  </si>
  <si>
    <t>0213123</t>
  </si>
  <si>
    <t>Комплексна міська програма підтримки сім’ї, гендерної рівності та протидії торгівлі людьми на 2022 рік</t>
  </si>
  <si>
    <t>Міська  цільова програма «Турбота» на 2022р.</t>
  </si>
  <si>
    <t>Міська цільова Програми «Розробка схем та проектних рішень масового застосування та детального планування на 2022 р.»</t>
  </si>
  <si>
    <t>Міська програма допризовної підготовки, мобілізаційних заходів та територіальної оборони Ніжинської територіальної громади на 2022 рік</t>
  </si>
  <si>
    <t>Програма «Соціальний  захист  учнів закладів загальної середньої освіти  Ніжинської територіальної  громади  шляхом організації гарячого харчування  у 2022 році»</t>
  </si>
  <si>
    <t xml:space="preserve"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2022 році </t>
  </si>
  <si>
    <t>Міська цільова програма соціального захисту членів сімей військовослужбовців на 2022рік</t>
  </si>
  <si>
    <t>Міська програма  розвитку та функціонування української мови   «Сильна мова – успішна держава» на 2022-2026 роки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</si>
  <si>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2022рік  </t>
  </si>
  <si>
    <t xml:space="preserve">Міська цільова програма з надання пільг
на оплату житлово – комунальних та інших послуг на 2022 рік
</t>
  </si>
  <si>
    <t>Міська  цільова програма  підтримки громадських організацій, що здійснюють діяльність на території Ніжинської територіальної громади на 2022 рік</t>
  </si>
  <si>
    <t>Програма громадських оплачуваних робіт Ніжинської територіальної громади на 2022рік</t>
  </si>
  <si>
    <t>Програма розвитку культури, мистецтва і  охорони культурної спадщини  на  2022 рік</t>
  </si>
  <si>
    <t>Програма розвитку туризму на 2022-2024 рр.</t>
  </si>
  <si>
    <t>Цільова програма проведення археологічних досліджень в Ніжинській  територіальній громаді 
на 2022 – 2024 роки</t>
  </si>
  <si>
    <t>Програма розвитку цивільного захисту Ніжинської  міської територіальної громади на 2022 рік</t>
  </si>
  <si>
    <t xml:space="preserve">Програма з охорони життя людей на водних об’єктах Ніжинської  територіальної громади на 2022рік
</t>
  </si>
  <si>
    <t xml:space="preserve">Міська цільова Програма «Юридичного обслуговування управління житлово -  комунального господарства та будівництва Ніжинської міської ради на  2022 рік» 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</si>
  <si>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2022 рік</t>
  </si>
  <si>
    <t xml:space="preserve"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2022 рік </t>
  </si>
  <si>
    <t xml:space="preserve">Міська цільова програма «Розвитку  комунального підприємства «Ніжинське управління водопровідно-каналізаційного господарства» на 2022 рік» </t>
  </si>
  <si>
    <t>Міська цільова Програма «Розвитку та фінансової підтримки комунальних підприємств  Ніжинської міської  територіальної громади на  2022 рік»</t>
  </si>
  <si>
    <t>Міська цільова програма «Реконструкція, розвиток та утримання кладовищ Ніжинської міської  територіальної громади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</si>
  <si>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</si>
  <si>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2022 рік»</t>
  </si>
  <si>
    <t>Міська цільова програма «Забезпечення функціонування громадських вбиралень на 2022 р.»</t>
  </si>
  <si>
    <t xml:space="preserve">Міська цільова програма «Охорона навколишнього природного середовища Ніжинської міської  територіальної громади на період 2022 р.» 
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</si>
  <si>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2022 рік</t>
  </si>
  <si>
    <t>Програма з управління комунальним майном Ніжинської територіальної громади на 2022рік</t>
  </si>
  <si>
    <t xml:space="preserve">Міська програма реалізації повноважень міської ради у галузі земельних відносин на 2022 рік
</t>
  </si>
  <si>
    <t>Програма  забезпечення діяльності комунального підприємства “Муніципальна служба правопорядку-ВАРТА” Ніжинської міської ради Чернігівської області на 2022 рік</t>
  </si>
  <si>
    <t>Міська цільова Програма «Відшкодування різниці в тарифах на послуги з централізованого теплопостачання та гарячого водопостачання у 2022 році»</t>
  </si>
  <si>
    <t>.1.49</t>
  </si>
  <si>
    <t>Програма  Забезпечення діяльності комунального підприємства “Ніжин ФМ” Ніжинської міської ради Чернігівської області на 2022 рік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</si>
  <si>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</si>
  <si>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</si>
  <si>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  програма  утримання та забезпечення діяльності  КЗ  Ніжинський міський молодіжний центр Ніжинської міської ради на 2019-2022роки</t>
  </si>
  <si>
    <t>Програма забезпечення житлом учасників антитерористичної операції, операції Об’єднаних сил та членів їх сімей у Ніжинській міській об’єднаній територіальній громаді на 2020 -2022 роки</t>
  </si>
  <si>
    <t>Програма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</t>
  </si>
  <si>
    <t>Міська програма забезпечення службовим житлом лікарів  комунальних медичних закладів Ніжинської міської територіальної громади Чернігівської області на 2022-2024 роки</t>
  </si>
  <si>
    <t xml:space="preserve">Комплексна програма енергоефективності бюджетної, комунальної, та житлової сфер Ніжинської територіальної громади на 2022-2024 роки
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</si>
  <si>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</si>
  <si>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Програма  управління  боргом бюджету Ніжинської міської територіальної громади на 2019-2023 роки</t>
  </si>
  <si>
    <t>Начальник фінансового управління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</si>
</sst>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1" fontId="5" fillId="0" borderId="10" xfId="6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1" fontId="5" fillId="0" borderId="10" xfId="64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71" fontId="4" fillId="0" borderId="10" xfId="64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93" fontId="5" fillId="0" borderId="10" xfId="49" applyNumberFormat="1" applyFont="1" applyFill="1" applyBorder="1" applyAlignment="1">
      <alignment vertical="center" wrapText="1"/>
      <protection/>
    </xf>
    <xf numFmtId="193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171" fontId="5" fillId="0" borderId="10" xfId="64" applyFont="1" applyFill="1" applyBorder="1" applyAlignment="1">
      <alignment horizontal="center" vertical="center"/>
    </xf>
    <xf numFmtId="171" fontId="5" fillId="0" borderId="10" xfId="64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zoomScale="55" zoomScaleNormal="85" zoomScaleSheetLayoutView="55" zoomScalePageLayoutView="0" workbookViewId="0" topLeftCell="A83">
      <selection activeCell="D52" sqref="D52:D58"/>
    </sheetView>
  </sheetViews>
  <sheetFormatPr defaultColWidth="8.875" defaultRowHeight="12.75"/>
  <cols>
    <col min="1" max="1" width="6.125" style="33" customWidth="1"/>
    <col min="2" max="2" width="5.375" style="33" customWidth="1"/>
    <col min="3" max="3" width="12.875" style="34" customWidth="1"/>
    <col min="4" max="4" width="44.375" style="34" customWidth="1"/>
    <col min="5" max="5" width="21.875" style="14" customWidth="1"/>
    <col min="6" max="6" width="18.25390625" style="14" hidden="1" customWidth="1"/>
    <col min="7" max="7" width="18.25390625" style="6" hidden="1" customWidth="1"/>
    <col min="8" max="8" width="20.25390625" style="15" customWidth="1"/>
    <col min="9" max="9" width="19.875" style="14" hidden="1" customWidth="1"/>
    <col min="10" max="10" width="17.875" style="14" hidden="1" customWidth="1"/>
    <col min="11" max="11" width="13.875" style="15" customWidth="1"/>
    <col min="12" max="16384" width="8.875" style="34" customWidth="1"/>
  </cols>
  <sheetData>
    <row r="1" spans="1:11" s="14" customFormat="1" ht="19.5" customHeight="1">
      <c r="A1" s="6"/>
      <c r="B1" s="6"/>
      <c r="C1" s="40" t="s">
        <v>147</v>
      </c>
      <c r="D1" s="40"/>
      <c r="E1" s="40"/>
      <c r="F1" s="40"/>
      <c r="G1" s="40"/>
      <c r="H1" s="40"/>
      <c r="I1" s="40"/>
      <c r="J1" s="40"/>
      <c r="K1" s="40"/>
    </row>
    <row r="2" spans="1:11" s="14" customFormat="1" ht="19.5" customHeight="1">
      <c r="A2" s="6"/>
      <c r="B2" s="6"/>
      <c r="C2" s="41" t="s">
        <v>88</v>
      </c>
      <c r="D2" s="41"/>
      <c r="E2" s="41"/>
      <c r="F2" s="41"/>
      <c r="G2" s="41"/>
      <c r="H2" s="41"/>
      <c r="I2" s="41"/>
      <c r="J2" s="41"/>
      <c r="K2" s="41"/>
    </row>
    <row r="3" spans="1:11" s="14" customFormat="1" ht="19.5" customHeight="1">
      <c r="A3" s="6"/>
      <c r="B3" s="6"/>
      <c r="C3" s="42" t="s">
        <v>178</v>
      </c>
      <c r="D3" s="42"/>
      <c r="E3" s="42"/>
      <c r="F3" s="42"/>
      <c r="G3" s="42"/>
      <c r="H3" s="42"/>
      <c r="I3" s="42"/>
      <c r="J3" s="42"/>
      <c r="K3" s="42"/>
    </row>
    <row r="4" spans="1:11" s="14" customFormat="1" ht="11.25" customHeight="1">
      <c r="A4" s="6"/>
      <c r="B4" s="6"/>
      <c r="G4" s="6"/>
      <c r="H4" s="15"/>
      <c r="K4" s="15"/>
    </row>
    <row r="5" spans="1:11" s="14" customFormat="1" ht="92.25">
      <c r="A5" s="19"/>
      <c r="B5" s="20" t="s">
        <v>148</v>
      </c>
      <c r="C5" s="2" t="s">
        <v>30</v>
      </c>
      <c r="D5" s="20" t="s">
        <v>179</v>
      </c>
      <c r="E5" s="20" t="s">
        <v>180</v>
      </c>
      <c r="F5" s="19" t="s">
        <v>39</v>
      </c>
      <c r="G5" s="19" t="s">
        <v>40</v>
      </c>
      <c r="H5" s="20" t="s">
        <v>181</v>
      </c>
      <c r="I5" s="19" t="s">
        <v>182</v>
      </c>
      <c r="J5" s="19" t="s">
        <v>183</v>
      </c>
      <c r="K5" s="20" t="s">
        <v>150</v>
      </c>
    </row>
    <row r="6" spans="1:11" s="35" customFormat="1" ht="38.25" customHeight="1">
      <c r="A6" s="45" t="s">
        <v>90</v>
      </c>
      <c r="B6" s="45">
        <v>1</v>
      </c>
      <c r="C6" s="7" t="s">
        <v>50</v>
      </c>
      <c r="D6" s="44" t="s">
        <v>184</v>
      </c>
      <c r="E6" s="24">
        <f>F6+G6</f>
        <v>387300</v>
      </c>
      <c r="F6" s="13">
        <f>F7+F11+F12+F8+F9+F10</f>
        <v>387300</v>
      </c>
      <c r="G6" s="13">
        <f>G7+G11+G12+G8+G9+G10</f>
        <v>0</v>
      </c>
      <c r="H6" s="24">
        <f>I6+J6</f>
        <v>46853.799999999996</v>
      </c>
      <c r="I6" s="13">
        <f>I7+I11+I12+I8+I9+I10</f>
        <v>46853.799999999996</v>
      </c>
      <c r="J6" s="13">
        <f>J7+J11+J12+J8+J9+J10</f>
        <v>0</v>
      </c>
      <c r="K6" s="10">
        <f aca="true" t="shared" si="0" ref="K6:K144">H6/E6*100</f>
        <v>12.097547121094758</v>
      </c>
    </row>
    <row r="7" spans="1:11" s="35" customFormat="1" ht="18" customHeight="1">
      <c r="A7" s="45"/>
      <c r="B7" s="45"/>
      <c r="C7" s="4" t="s">
        <v>0</v>
      </c>
      <c r="D7" s="44"/>
      <c r="E7" s="24">
        <f aca="true" t="shared" si="1" ref="E7:E75">F7+G7</f>
        <v>372500</v>
      </c>
      <c r="F7" s="13">
        <v>372500</v>
      </c>
      <c r="G7" s="13"/>
      <c r="H7" s="24">
        <f aca="true" t="shared" si="2" ref="H7:H75">I7+J7</f>
        <v>46853.799999999996</v>
      </c>
      <c r="I7" s="13">
        <f>54827.95-4247.6-3726.55</f>
        <v>46853.799999999996</v>
      </c>
      <c r="J7" s="13"/>
      <c r="K7" s="10">
        <f t="shared" si="0"/>
        <v>12.578201342281877</v>
      </c>
    </row>
    <row r="8" spans="1:11" s="35" customFormat="1" ht="18" customHeight="1">
      <c r="A8" s="45"/>
      <c r="B8" s="45"/>
      <c r="C8" s="4" t="s">
        <v>34</v>
      </c>
      <c r="D8" s="44"/>
      <c r="E8" s="24">
        <f t="shared" si="1"/>
        <v>8800</v>
      </c>
      <c r="F8" s="13">
        <v>8800</v>
      </c>
      <c r="G8" s="13"/>
      <c r="H8" s="24">
        <f t="shared" si="2"/>
        <v>0</v>
      </c>
      <c r="I8" s="13"/>
      <c r="J8" s="13"/>
      <c r="K8" s="10">
        <f t="shared" si="0"/>
        <v>0</v>
      </c>
    </row>
    <row r="9" spans="1:11" s="35" customFormat="1" ht="18" customHeight="1">
      <c r="A9" s="45"/>
      <c r="B9" s="45"/>
      <c r="C9" s="4" t="s">
        <v>18</v>
      </c>
      <c r="D9" s="44"/>
      <c r="E9" s="24">
        <f t="shared" si="1"/>
        <v>4000</v>
      </c>
      <c r="F9" s="13">
        <v>4000</v>
      </c>
      <c r="G9" s="13"/>
      <c r="H9" s="24">
        <f t="shared" si="2"/>
        <v>0</v>
      </c>
      <c r="I9" s="13"/>
      <c r="J9" s="13"/>
      <c r="K9" s="10">
        <f t="shared" si="0"/>
        <v>0</v>
      </c>
    </row>
    <row r="10" spans="1:11" s="35" customFormat="1" ht="18" customHeight="1" hidden="1">
      <c r="A10" s="45"/>
      <c r="B10" s="45"/>
      <c r="C10" s="4" t="s">
        <v>42</v>
      </c>
      <c r="D10" s="44"/>
      <c r="E10" s="24">
        <f t="shared" si="1"/>
        <v>0</v>
      </c>
      <c r="F10" s="13"/>
      <c r="G10" s="13"/>
      <c r="H10" s="24">
        <f t="shared" si="2"/>
        <v>0</v>
      </c>
      <c r="I10" s="13"/>
      <c r="J10" s="13"/>
      <c r="K10" s="10" t="e">
        <f t="shared" si="0"/>
        <v>#DIV/0!</v>
      </c>
    </row>
    <row r="11" spans="1:11" s="35" customFormat="1" ht="15.75" customHeight="1" hidden="1">
      <c r="A11" s="45"/>
      <c r="B11" s="45"/>
      <c r="C11" s="4" t="s">
        <v>14</v>
      </c>
      <c r="D11" s="44"/>
      <c r="E11" s="24">
        <f t="shared" si="1"/>
        <v>0</v>
      </c>
      <c r="F11" s="13"/>
      <c r="G11" s="13"/>
      <c r="H11" s="24">
        <f t="shared" si="2"/>
        <v>0</v>
      </c>
      <c r="I11" s="13"/>
      <c r="J11" s="13"/>
      <c r="K11" s="10" t="e">
        <f t="shared" si="0"/>
        <v>#DIV/0!</v>
      </c>
    </row>
    <row r="12" spans="1:11" s="35" customFormat="1" ht="17.25" customHeight="1">
      <c r="A12" s="45"/>
      <c r="B12" s="45"/>
      <c r="C12" s="4" t="s">
        <v>29</v>
      </c>
      <c r="D12" s="44"/>
      <c r="E12" s="24">
        <f t="shared" si="1"/>
        <v>2000</v>
      </c>
      <c r="F12" s="13">
        <v>2000</v>
      </c>
      <c r="G12" s="13"/>
      <c r="H12" s="24">
        <f t="shared" si="2"/>
        <v>0</v>
      </c>
      <c r="I12" s="13"/>
      <c r="J12" s="13"/>
      <c r="K12" s="10">
        <f t="shared" si="0"/>
        <v>0</v>
      </c>
    </row>
    <row r="13" spans="1:11" s="35" customFormat="1" ht="60.75" customHeight="1">
      <c r="A13" s="5" t="s">
        <v>92</v>
      </c>
      <c r="B13" s="5">
        <v>2</v>
      </c>
      <c r="C13" s="4" t="s">
        <v>0</v>
      </c>
      <c r="D13" s="23" t="s">
        <v>186</v>
      </c>
      <c r="E13" s="24">
        <f t="shared" si="1"/>
        <v>74900</v>
      </c>
      <c r="F13" s="13">
        <v>74900</v>
      </c>
      <c r="G13" s="13"/>
      <c r="H13" s="24">
        <f t="shared" si="2"/>
        <v>21938.98</v>
      </c>
      <c r="I13" s="13">
        <v>21938.98</v>
      </c>
      <c r="J13" s="13"/>
      <c r="K13" s="10">
        <f t="shared" si="0"/>
        <v>29.291028037383178</v>
      </c>
    </row>
    <row r="14" spans="1:11" s="35" customFormat="1" ht="15" customHeight="1">
      <c r="A14" s="45" t="s">
        <v>91</v>
      </c>
      <c r="B14" s="45">
        <v>3</v>
      </c>
      <c r="C14" s="7" t="s">
        <v>50</v>
      </c>
      <c r="D14" s="44" t="s">
        <v>185</v>
      </c>
      <c r="E14" s="24">
        <f t="shared" si="1"/>
        <v>659300</v>
      </c>
      <c r="F14" s="13">
        <f>SUM(F15:F20)</f>
        <v>659300</v>
      </c>
      <c r="G14" s="13">
        <f>SUM(G15:G20)</f>
        <v>0</v>
      </c>
      <c r="H14" s="24">
        <f t="shared" si="2"/>
        <v>15000</v>
      </c>
      <c r="I14" s="13">
        <f>SUM(I15:I20)</f>
        <v>15000</v>
      </c>
      <c r="J14" s="13">
        <f>SUM(J15:J20)</f>
        <v>0</v>
      </c>
      <c r="K14" s="10">
        <f t="shared" si="0"/>
        <v>2.2751403003185193</v>
      </c>
    </row>
    <row r="15" spans="1:11" s="35" customFormat="1" ht="20.25" customHeight="1">
      <c r="A15" s="45"/>
      <c r="B15" s="45"/>
      <c r="C15" s="4" t="s">
        <v>0</v>
      </c>
      <c r="D15" s="44"/>
      <c r="E15" s="24">
        <f t="shared" si="1"/>
        <v>578000</v>
      </c>
      <c r="F15" s="13">
        <v>578000</v>
      </c>
      <c r="G15" s="13"/>
      <c r="H15" s="24">
        <f t="shared" si="2"/>
        <v>15000</v>
      </c>
      <c r="I15" s="13">
        <v>15000</v>
      </c>
      <c r="J15" s="13"/>
      <c r="K15" s="10">
        <f t="shared" si="0"/>
        <v>2.5951557093425603</v>
      </c>
    </row>
    <row r="16" spans="1:11" s="35" customFormat="1" ht="20.25" customHeight="1">
      <c r="A16" s="45"/>
      <c r="B16" s="45"/>
      <c r="C16" s="4" t="s">
        <v>44</v>
      </c>
      <c r="D16" s="44"/>
      <c r="E16" s="24">
        <f t="shared" si="1"/>
        <v>79100</v>
      </c>
      <c r="F16" s="13">
        <v>79100</v>
      </c>
      <c r="G16" s="13"/>
      <c r="H16" s="24">
        <f t="shared" si="2"/>
        <v>0</v>
      </c>
      <c r="I16" s="13"/>
      <c r="J16" s="13"/>
      <c r="K16" s="10">
        <f t="shared" si="0"/>
        <v>0</v>
      </c>
    </row>
    <row r="17" spans="1:11" s="35" customFormat="1" ht="23.25" customHeight="1">
      <c r="A17" s="45"/>
      <c r="B17" s="45"/>
      <c r="C17" s="4" t="s">
        <v>34</v>
      </c>
      <c r="D17" s="44"/>
      <c r="E17" s="24">
        <f t="shared" si="1"/>
        <v>2200</v>
      </c>
      <c r="F17" s="13">
        <v>2200</v>
      </c>
      <c r="G17" s="13"/>
      <c r="H17" s="24">
        <f t="shared" si="2"/>
        <v>0</v>
      </c>
      <c r="I17" s="13"/>
      <c r="J17" s="13"/>
      <c r="K17" s="10">
        <f t="shared" si="0"/>
        <v>0</v>
      </c>
    </row>
    <row r="18" spans="1:11" s="35" customFormat="1" ht="23.25" customHeight="1" hidden="1">
      <c r="A18" s="45"/>
      <c r="B18" s="45"/>
      <c r="C18" s="4" t="s">
        <v>18</v>
      </c>
      <c r="D18" s="44"/>
      <c r="E18" s="24">
        <f t="shared" si="1"/>
        <v>0</v>
      </c>
      <c r="F18" s="13"/>
      <c r="G18" s="13"/>
      <c r="H18" s="24">
        <f t="shared" si="2"/>
        <v>0</v>
      </c>
      <c r="I18" s="13"/>
      <c r="J18" s="13"/>
      <c r="K18" s="10" t="e">
        <f t="shared" si="0"/>
        <v>#DIV/0!</v>
      </c>
    </row>
    <row r="19" spans="1:11" s="35" customFormat="1" ht="19.5" customHeight="1" hidden="1">
      <c r="A19" s="45"/>
      <c r="B19" s="45"/>
      <c r="C19" s="4" t="s">
        <v>42</v>
      </c>
      <c r="D19" s="44"/>
      <c r="E19" s="24">
        <f t="shared" si="1"/>
        <v>0</v>
      </c>
      <c r="F19" s="13"/>
      <c r="G19" s="13"/>
      <c r="H19" s="24">
        <f t="shared" si="2"/>
        <v>0</v>
      </c>
      <c r="I19" s="13"/>
      <c r="J19" s="13"/>
      <c r="K19" s="10" t="e">
        <f t="shared" si="0"/>
        <v>#DIV/0!</v>
      </c>
    </row>
    <row r="20" spans="1:11" s="35" customFormat="1" ht="19.5" customHeight="1" hidden="1">
      <c r="A20" s="45"/>
      <c r="B20" s="45"/>
      <c r="C20" s="4" t="s">
        <v>58</v>
      </c>
      <c r="D20" s="44"/>
      <c r="E20" s="24">
        <f t="shared" si="1"/>
        <v>0</v>
      </c>
      <c r="F20" s="13"/>
      <c r="G20" s="13"/>
      <c r="H20" s="24">
        <f t="shared" si="2"/>
        <v>0</v>
      </c>
      <c r="I20" s="13"/>
      <c r="J20" s="13"/>
      <c r="K20" s="10" t="e">
        <f t="shared" si="0"/>
        <v>#DIV/0!</v>
      </c>
    </row>
    <row r="21" spans="1:11" s="17" customFormat="1" ht="51" customHeight="1">
      <c r="A21" s="45" t="s">
        <v>131</v>
      </c>
      <c r="B21" s="45">
        <v>4</v>
      </c>
      <c r="C21" s="4" t="s">
        <v>0</v>
      </c>
      <c r="D21" s="44" t="s">
        <v>152</v>
      </c>
      <c r="E21" s="24">
        <f t="shared" si="1"/>
        <v>1359300</v>
      </c>
      <c r="F21" s="13">
        <v>1359300</v>
      </c>
      <c r="G21" s="13"/>
      <c r="H21" s="24">
        <f t="shared" si="2"/>
        <v>56864</v>
      </c>
      <c r="I21" s="13">
        <v>56864</v>
      </c>
      <c r="J21" s="13"/>
      <c r="K21" s="10">
        <f t="shared" si="0"/>
        <v>4.183329654969469</v>
      </c>
    </row>
    <row r="22" spans="1:11" s="17" customFormat="1" ht="23.25" customHeight="1" hidden="1">
      <c r="A22" s="45"/>
      <c r="B22" s="45"/>
      <c r="C22" s="4" t="s">
        <v>175</v>
      </c>
      <c r="D22" s="48"/>
      <c r="E22" s="24">
        <f t="shared" si="1"/>
        <v>0</v>
      </c>
      <c r="F22" s="13"/>
      <c r="G22" s="13"/>
      <c r="H22" s="24">
        <f t="shared" si="2"/>
        <v>0</v>
      </c>
      <c r="I22" s="13"/>
      <c r="J22" s="13"/>
      <c r="K22" s="10" t="e">
        <f t="shared" si="0"/>
        <v>#DIV/0!</v>
      </c>
    </row>
    <row r="23" spans="1:11" s="17" customFormat="1" ht="23.25" customHeight="1" hidden="1">
      <c r="A23" s="45"/>
      <c r="B23" s="45"/>
      <c r="C23" s="4" t="s">
        <v>6</v>
      </c>
      <c r="D23" s="48"/>
      <c r="E23" s="24">
        <f t="shared" si="1"/>
        <v>0</v>
      </c>
      <c r="F23" s="13"/>
      <c r="G23" s="13"/>
      <c r="H23" s="24">
        <f t="shared" si="2"/>
        <v>0</v>
      </c>
      <c r="I23" s="13"/>
      <c r="J23" s="13"/>
      <c r="K23" s="10" t="e">
        <f t="shared" si="0"/>
        <v>#DIV/0!</v>
      </c>
    </row>
    <row r="24" spans="1:11" s="17" customFormat="1" ht="23.25" customHeight="1" hidden="1">
      <c r="A24" s="45"/>
      <c r="B24" s="45"/>
      <c r="C24" s="4" t="s">
        <v>53</v>
      </c>
      <c r="D24" s="48"/>
      <c r="E24" s="24">
        <f t="shared" si="1"/>
        <v>0</v>
      </c>
      <c r="F24" s="13"/>
      <c r="G24" s="13"/>
      <c r="H24" s="24">
        <f t="shared" si="2"/>
        <v>0</v>
      </c>
      <c r="I24" s="13"/>
      <c r="J24" s="13"/>
      <c r="K24" s="10" t="e">
        <f t="shared" si="0"/>
        <v>#DIV/0!</v>
      </c>
    </row>
    <row r="25" spans="1:11" s="17" customFormat="1" ht="23.25" customHeight="1" hidden="1">
      <c r="A25" s="45"/>
      <c r="B25" s="45"/>
      <c r="C25" s="4" t="s">
        <v>24</v>
      </c>
      <c r="D25" s="48"/>
      <c r="E25" s="24">
        <f t="shared" si="1"/>
        <v>0</v>
      </c>
      <c r="F25" s="13"/>
      <c r="G25" s="13"/>
      <c r="H25" s="24">
        <f t="shared" si="2"/>
        <v>0</v>
      </c>
      <c r="I25" s="13"/>
      <c r="J25" s="13"/>
      <c r="K25" s="10" t="e">
        <f t="shared" si="0"/>
        <v>#DIV/0!</v>
      </c>
    </row>
    <row r="26" spans="1:11" s="16" customFormat="1" ht="21.75" customHeight="1">
      <c r="A26" s="45" t="s">
        <v>93</v>
      </c>
      <c r="B26" s="45">
        <v>5</v>
      </c>
      <c r="C26" s="4" t="s">
        <v>50</v>
      </c>
      <c r="D26" s="44" t="s">
        <v>187</v>
      </c>
      <c r="E26" s="24">
        <f t="shared" si="1"/>
        <v>4335593</v>
      </c>
      <c r="F26" s="13">
        <f>SUM(F27:F36)</f>
        <v>4184093</v>
      </c>
      <c r="G26" s="13">
        <f>SUM(G27:G36)</f>
        <v>151500</v>
      </c>
      <c r="H26" s="24">
        <f t="shared" si="2"/>
        <v>0</v>
      </c>
      <c r="I26" s="13">
        <f>SUM(I27:I36)</f>
        <v>0</v>
      </c>
      <c r="J26" s="13">
        <f>SUM(J27:J36)</f>
        <v>0</v>
      </c>
      <c r="K26" s="10">
        <f t="shared" si="0"/>
        <v>0</v>
      </c>
    </row>
    <row r="27" spans="1:11" s="16" customFormat="1" ht="15.75">
      <c r="A27" s="45"/>
      <c r="B27" s="45"/>
      <c r="C27" s="4" t="s">
        <v>0</v>
      </c>
      <c r="D27" s="44"/>
      <c r="E27" s="24">
        <f t="shared" si="1"/>
        <v>1000</v>
      </c>
      <c r="F27" s="13">
        <v>1000</v>
      </c>
      <c r="G27" s="13"/>
      <c r="H27" s="24">
        <f t="shared" si="2"/>
        <v>0</v>
      </c>
      <c r="I27" s="13"/>
      <c r="J27" s="13"/>
      <c r="K27" s="10">
        <f t="shared" si="0"/>
        <v>0</v>
      </c>
    </row>
    <row r="28" spans="1:11" s="16" customFormat="1" ht="15.75">
      <c r="A28" s="45"/>
      <c r="B28" s="45"/>
      <c r="C28" s="4" t="s">
        <v>83</v>
      </c>
      <c r="D28" s="44"/>
      <c r="E28" s="24">
        <f>F28+G28</f>
        <v>74000</v>
      </c>
      <c r="F28" s="13">
        <f>30000+14000+30000</f>
        <v>74000</v>
      </c>
      <c r="G28" s="13"/>
      <c r="H28" s="24">
        <f t="shared" si="2"/>
        <v>0</v>
      </c>
      <c r="I28" s="13"/>
      <c r="J28" s="13"/>
      <c r="K28" s="10">
        <f t="shared" si="0"/>
        <v>0</v>
      </c>
    </row>
    <row r="29" spans="1:11" s="16" customFormat="1" ht="15.75">
      <c r="A29" s="45"/>
      <c r="B29" s="45"/>
      <c r="C29" s="4" t="s">
        <v>67</v>
      </c>
      <c r="D29" s="44"/>
      <c r="E29" s="24">
        <f>F29+G29</f>
        <v>16000</v>
      </c>
      <c r="F29" s="13">
        <v>16000</v>
      </c>
      <c r="G29" s="13"/>
      <c r="H29" s="24">
        <f t="shared" si="2"/>
        <v>0</v>
      </c>
      <c r="I29" s="13"/>
      <c r="J29" s="13"/>
      <c r="K29" s="10">
        <f t="shared" si="0"/>
        <v>0</v>
      </c>
    </row>
    <row r="30" spans="1:11" s="16" customFormat="1" ht="21" customHeight="1">
      <c r="A30" s="45"/>
      <c r="B30" s="45"/>
      <c r="C30" s="4" t="s">
        <v>158</v>
      </c>
      <c r="D30" s="44"/>
      <c r="E30" s="24">
        <f t="shared" si="1"/>
        <v>974500</v>
      </c>
      <c r="F30" s="13">
        <f>174500+400000+400000</f>
        <v>974500</v>
      </c>
      <c r="G30" s="13"/>
      <c r="H30" s="24">
        <f t="shared" si="2"/>
        <v>0</v>
      </c>
      <c r="I30" s="13"/>
      <c r="J30" s="13"/>
      <c r="K30" s="10">
        <f t="shared" si="0"/>
        <v>0</v>
      </c>
    </row>
    <row r="31" spans="1:11" s="16" customFormat="1" ht="18" customHeight="1">
      <c r="A31" s="45"/>
      <c r="B31" s="45"/>
      <c r="C31" s="4" t="s">
        <v>68</v>
      </c>
      <c r="D31" s="44"/>
      <c r="E31" s="24">
        <f t="shared" si="1"/>
        <v>225000</v>
      </c>
      <c r="F31" s="13">
        <v>150000</v>
      </c>
      <c r="G31" s="13">
        <v>75000</v>
      </c>
      <c r="H31" s="24">
        <f t="shared" si="2"/>
        <v>0</v>
      </c>
      <c r="I31" s="13"/>
      <c r="J31" s="13">
        <v>0</v>
      </c>
      <c r="K31" s="10">
        <f t="shared" si="0"/>
        <v>0</v>
      </c>
    </row>
    <row r="32" spans="1:11" s="16" customFormat="1" ht="21" customHeight="1">
      <c r="A32" s="45"/>
      <c r="B32" s="45"/>
      <c r="C32" s="4" t="s">
        <v>55</v>
      </c>
      <c r="D32" s="44"/>
      <c r="E32" s="24">
        <f t="shared" si="1"/>
        <v>410000</v>
      </c>
      <c r="F32" s="13">
        <f>10000+400000</f>
        <v>410000</v>
      </c>
      <c r="G32" s="13"/>
      <c r="H32" s="24">
        <f t="shared" si="2"/>
        <v>0</v>
      </c>
      <c r="I32" s="13"/>
      <c r="J32" s="13"/>
      <c r="K32" s="10">
        <f t="shared" si="0"/>
        <v>0</v>
      </c>
    </row>
    <row r="33" spans="1:11" s="16" customFormat="1" ht="21" customHeight="1">
      <c r="A33" s="45"/>
      <c r="B33" s="45"/>
      <c r="C33" s="4" t="s">
        <v>19</v>
      </c>
      <c r="D33" s="44"/>
      <c r="E33" s="24">
        <f t="shared" si="1"/>
        <v>46500</v>
      </c>
      <c r="F33" s="13">
        <v>46500</v>
      </c>
      <c r="G33" s="13"/>
      <c r="H33" s="24">
        <f t="shared" si="2"/>
        <v>0</v>
      </c>
      <c r="I33" s="13"/>
      <c r="J33" s="13"/>
      <c r="K33" s="10">
        <f t="shared" si="0"/>
        <v>0</v>
      </c>
    </row>
    <row r="34" spans="1:11" s="16" customFormat="1" ht="21" customHeight="1">
      <c r="A34" s="45"/>
      <c r="B34" s="45"/>
      <c r="C34" s="4" t="s">
        <v>72</v>
      </c>
      <c r="D34" s="44"/>
      <c r="E34" s="24">
        <f>F34+G34</f>
        <v>85000</v>
      </c>
      <c r="F34" s="13">
        <f>20000+65000</f>
        <v>85000</v>
      </c>
      <c r="G34" s="13"/>
      <c r="H34" s="24">
        <f t="shared" si="2"/>
        <v>0</v>
      </c>
      <c r="I34" s="13"/>
      <c r="J34" s="13"/>
      <c r="K34" s="10">
        <f t="shared" si="0"/>
        <v>0</v>
      </c>
    </row>
    <row r="35" spans="1:11" s="16" customFormat="1" ht="15.75">
      <c r="A35" s="45"/>
      <c r="B35" s="45"/>
      <c r="C35" s="4" t="s">
        <v>85</v>
      </c>
      <c r="D35" s="44"/>
      <c r="E35" s="24">
        <f t="shared" si="1"/>
        <v>1347650</v>
      </c>
      <c r="F35" s="13">
        <f>81000+390500+399900+399750</f>
        <v>1271150</v>
      </c>
      <c r="G35" s="13">
        <v>76500</v>
      </c>
      <c r="H35" s="24">
        <f t="shared" si="2"/>
        <v>0</v>
      </c>
      <c r="I35" s="13"/>
      <c r="J35" s="13">
        <v>0</v>
      </c>
      <c r="K35" s="10">
        <f t="shared" si="0"/>
        <v>0</v>
      </c>
    </row>
    <row r="36" spans="1:11" s="16" customFormat="1" ht="15.75">
      <c r="A36" s="45"/>
      <c r="B36" s="45"/>
      <c r="C36" s="4" t="s">
        <v>24</v>
      </c>
      <c r="D36" s="44"/>
      <c r="E36" s="24">
        <f t="shared" si="1"/>
        <v>1155943</v>
      </c>
      <c r="F36" s="13">
        <f>67000+99900+99000+96913+95480+99000+99700+99000+399950</f>
        <v>1155943</v>
      </c>
      <c r="G36" s="13"/>
      <c r="H36" s="24">
        <f t="shared" si="2"/>
        <v>0</v>
      </c>
      <c r="I36" s="13">
        <v>0</v>
      </c>
      <c r="J36" s="13"/>
      <c r="K36" s="10">
        <f t="shared" si="0"/>
        <v>0</v>
      </c>
    </row>
    <row r="37" spans="1:11" s="35" customFormat="1" ht="61.5" customHeight="1">
      <c r="A37" s="5" t="s">
        <v>170</v>
      </c>
      <c r="B37" s="5">
        <v>6</v>
      </c>
      <c r="C37" s="4" t="s">
        <v>47</v>
      </c>
      <c r="D37" s="23" t="s">
        <v>188</v>
      </c>
      <c r="E37" s="24">
        <f t="shared" si="1"/>
        <v>4500000</v>
      </c>
      <c r="F37" s="13"/>
      <c r="G37" s="13">
        <v>4500000</v>
      </c>
      <c r="H37" s="24">
        <f t="shared" si="2"/>
        <v>0</v>
      </c>
      <c r="I37" s="13"/>
      <c r="J37" s="13">
        <v>0</v>
      </c>
      <c r="K37" s="10">
        <f t="shared" si="0"/>
        <v>0</v>
      </c>
    </row>
    <row r="38" spans="1:11" s="17" customFormat="1" ht="21.75" customHeight="1">
      <c r="A38" s="45" t="s">
        <v>94</v>
      </c>
      <c r="B38" s="45">
        <v>7</v>
      </c>
      <c r="C38" s="21" t="s">
        <v>47</v>
      </c>
      <c r="D38" s="44" t="s">
        <v>189</v>
      </c>
      <c r="E38" s="24">
        <f>F38+G38</f>
        <v>13298135</v>
      </c>
      <c r="F38" s="13">
        <v>13208135</v>
      </c>
      <c r="G38" s="13">
        <v>90000</v>
      </c>
      <c r="H38" s="24">
        <f t="shared" si="2"/>
        <v>2624403.49</v>
      </c>
      <c r="I38" s="13">
        <v>2624403.49</v>
      </c>
      <c r="J38" s="13">
        <v>0</v>
      </c>
      <c r="K38" s="10">
        <f t="shared" si="0"/>
        <v>19.73512443662213</v>
      </c>
    </row>
    <row r="39" spans="1:11" s="17" customFormat="1" ht="21.75" customHeight="1">
      <c r="A39" s="45"/>
      <c r="B39" s="45"/>
      <c r="C39" s="21" t="s">
        <v>38</v>
      </c>
      <c r="D39" s="44"/>
      <c r="E39" s="24">
        <f t="shared" si="1"/>
        <v>53500</v>
      </c>
      <c r="F39" s="13">
        <v>53500</v>
      </c>
      <c r="G39" s="13"/>
      <c r="H39" s="24">
        <f t="shared" si="2"/>
        <v>0</v>
      </c>
      <c r="I39" s="13"/>
      <c r="J39" s="13"/>
      <c r="K39" s="10">
        <f t="shared" si="0"/>
        <v>0</v>
      </c>
    </row>
    <row r="40" spans="1:11" s="17" customFormat="1" ht="21.75" customHeight="1">
      <c r="A40" s="45"/>
      <c r="B40" s="45"/>
      <c r="C40" s="21" t="s">
        <v>2</v>
      </c>
      <c r="D40" s="44"/>
      <c r="E40" s="24">
        <f t="shared" si="1"/>
        <v>21400</v>
      </c>
      <c r="F40" s="37">
        <v>21400</v>
      </c>
      <c r="G40" s="13"/>
      <c r="H40" s="24">
        <f t="shared" si="2"/>
        <v>0</v>
      </c>
      <c r="I40" s="13"/>
      <c r="J40" s="13"/>
      <c r="K40" s="10">
        <f t="shared" si="0"/>
        <v>0</v>
      </c>
    </row>
    <row r="41" spans="1:11" s="17" customFormat="1" ht="21.75" customHeight="1" hidden="1">
      <c r="A41" s="45"/>
      <c r="B41" s="45"/>
      <c r="C41" s="21" t="s">
        <v>3</v>
      </c>
      <c r="D41" s="44"/>
      <c r="E41" s="24">
        <f t="shared" si="1"/>
        <v>0</v>
      </c>
      <c r="F41" s="37"/>
      <c r="G41" s="13"/>
      <c r="H41" s="24">
        <f t="shared" si="2"/>
        <v>0</v>
      </c>
      <c r="I41" s="13"/>
      <c r="J41" s="13"/>
      <c r="K41" s="10" t="e">
        <f t="shared" si="0"/>
        <v>#DIV/0!</v>
      </c>
    </row>
    <row r="42" spans="1:11" s="17" customFormat="1" ht="21.75" customHeight="1" hidden="1">
      <c r="A42" s="45"/>
      <c r="B42" s="45"/>
      <c r="C42" s="21" t="s">
        <v>65</v>
      </c>
      <c r="D42" s="44"/>
      <c r="E42" s="24">
        <f t="shared" si="1"/>
        <v>0</v>
      </c>
      <c r="F42" s="37"/>
      <c r="G42" s="13"/>
      <c r="H42" s="24">
        <f t="shared" si="2"/>
        <v>0</v>
      </c>
      <c r="I42" s="13"/>
      <c r="J42" s="13"/>
      <c r="K42" s="10" t="e">
        <f t="shared" si="0"/>
        <v>#DIV/0!</v>
      </c>
    </row>
    <row r="43" spans="1:11" s="17" customFormat="1" ht="21.75" customHeight="1" hidden="1">
      <c r="A43" s="45"/>
      <c r="B43" s="45"/>
      <c r="C43" s="21" t="s">
        <v>145</v>
      </c>
      <c r="D43" s="48"/>
      <c r="E43" s="24">
        <f t="shared" si="1"/>
        <v>0</v>
      </c>
      <c r="F43" s="37"/>
      <c r="G43" s="13"/>
      <c r="H43" s="24">
        <f t="shared" si="2"/>
        <v>0</v>
      </c>
      <c r="I43" s="13"/>
      <c r="J43" s="13"/>
      <c r="K43" s="10" t="e">
        <f t="shared" si="0"/>
        <v>#DIV/0!</v>
      </c>
    </row>
    <row r="44" spans="1:11" s="36" customFormat="1" ht="77.25" customHeight="1">
      <c r="A44" s="45" t="s">
        <v>95</v>
      </c>
      <c r="B44" s="45">
        <v>8</v>
      </c>
      <c r="C44" s="21" t="s">
        <v>63</v>
      </c>
      <c r="D44" s="44" t="s">
        <v>190</v>
      </c>
      <c r="E44" s="24">
        <f t="shared" si="1"/>
        <v>7441840</v>
      </c>
      <c r="F44" s="13">
        <v>5390600</v>
      </c>
      <c r="G44" s="13">
        <v>2051240</v>
      </c>
      <c r="H44" s="24">
        <f t="shared" si="2"/>
        <v>1318406.74</v>
      </c>
      <c r="I44" s="13">
        <v>1318406.74</v>
      </c>
      <c r="J44" s="13">
        <v>0</v>
      </c>
      <c r="K44" s="10">
        <f t="shared" si="0"/>
        <v>17.716139288133043</v>
      </c>
    </row>
    <row r="45" spans="1:11" s="36" customFormat="1" ht="24.75" customHeight="1" hidden="1">
      <c r="A45" s="45"/>
      <c r="B45" s="45"/>
      <c r="C45" s="39"/>
      <c r="D45" s="44"/>
      <c r="E45" s="24">
        <f t="shared" si="1"/>
        <v>0</v>
      </c>
      <c r="F45" s="13"/>
      <c r="G45" s="13"/>
      <c r="H45" s="13">
        <f t="shared" si="2"/>
        <v>0</v>
      </c>
      <c r="I45" s="13"/>
      <c r="J45" s="13"/>
      <c r="K45" s="10" t="e">
        <f t="shared" si="0"/>
        <v>#DIV/0!</v>
      </c>
    </row>
    <row r="46" spans="1:11" s="36" customFormat="1" ht="24.75" customHeight="1" hidden="1">
      <c r="A46" s="45"/>
      <c r="B46" s="49"/>
      <c r="C46" s="4"/>
      <c r="D46" s="50"/>
      <c r="E46" s="24">
        <f t="shared" si="1"/>
        <v>0</v>
      </c>
      <c r="F46" s="13"/>
      <c r="G46" s="13"/>
      <c r="H46" s="13">
        <f t="shared" si="2"/>
        <v>0</v>
      </c>
      <c r="I46" s="13"/>
      <c r="J46" s="13"/>
      <c r="K46" s="10" t="e">
        <f t="shared" si="0"/>
        <v>#DIV/0!</v>
      </c>
    </row>
    <row r="47" spans="1:11" s="35" customFormat="1" ht="101.25" customHeight="1">
      <c r="A47" s="45" t="s">
        <v>96</v>
      </c>
      <c r="B47" s="45">
        <v>9</v>
      </c>
      <c r="C47" s="21" t="s">
        <v>64</v>
      </c>
      <c r="D47" s="44" t="s">
        <v>191</v>
      </c>
      <c r="E47" s="24">
        <f t="shared" si="1"/>
        <v>3107696</v>
      </c>
      <c r="F47" s="13">
        <v>3107696</v>
      </c>
      <c r="G47" s="13"/>
      <c r="H47" s="24">
        <f t="shared" si="2"/>
        <v>247820.61</v>
      </c>
      <c r="I47" s="13">
        <v>247820.61</v>
      </c>
      <c r="J47" s="13"/>
      <c r="K47" s="10">
        <f t="shared" si="0"/>
        <v>7.974416094753154</v>
      </c>
    </row>
    <row r="48" spans="1:11" s="35" customFormat="1" ht="41.25" customHeight="1" hidden="1">
      <c r="A48" s="45"/>
      <c r="B48" s="45"/>
      <c r="C48" s="21" t="s">
        <v>145</v>
      </c>
      <c r="D48" s="44"/>
      <c r="E48" s="24">
        <f t="shared" si="1"/>
        <v>0</v>
      </c>
      <c r="F48" s="13"/>
      <c r="G48" s="13"/>
      <c r="H48" s="24">
        <f t="shared" si="2"/>
        <v>0</v>
      </c>
      <c r="I48" s="13"/>
      <c r="J48" s="13"/>
      <c r="K48" s="10" t="e">
        <f t="shared" si="0"/>
        <v>#DIV/0!</v>
      </c>
    </row>
    <row r="49" spans="1:11" s="36" customFormat="1" ht="63.75" customHeight="1">
      <c r="A49" s="51" t="s">
        <v>132</v>
      </c>
      <c r="B49" s="45">
        <v>10</v>
      </c>
      <c r="C49" s="3" t="s">
        <v>1</v>
      </c>
      <c r="D49" s="44" t="s">
        <v>235</v>
      </c>
      <c r="E49" s="24">
        <f t="shared" si="1"/>
        <v>3552400</v>
      </c>
      <c r="F49" s="13">
        <v>3552400</v>
      </c>
      <c r="G49" s="13"/>
      <c r="H49" s="24">
        <f t="shared" si="2"/>
        <v>791456.04</v>
      </c>
      <c r="I49" s="13">
        <v>791456.04</v>
      </c>
      <c r="J49" s="13"/>
      <c r="K49" s="10">
        <f t="shared" si="0"/>
        <v>22.27947415831551</v>
      </c>
    </row>
    <row r="50" spans="1:11" s="36" customFormat="1" ht="63" customHeight="1">
      <c r="A50" s="51"/>
      <c r="B50" s="45"/>
      <c r="C50" s="21" t="s">
        <v>48</v>
      </c>
      <c r="D50" s="44"/>
      <c r="E50" s="24">
        <f t="shared" si="1"/>
        <v>214000</v>
      </c>
      <c r="F50" s="13">
        <v>214000</v>
      </c>
      <c r="G50" s="13"/>
      <c r="H50" s="24">
        <f t="shared" si="2"/>
        <v>0</v>
      </c>
      <c r="I50" s="13"/>
      <c r="J50" s="13"/>
      <c r="K50" s="10">
        <f t="shared" si="0"/>
        <v>0</v>
      </c>
    </row>
    <row r="51" spans="1:11" s="36" customFormat="1" ht="63" customHeight="1" hidden="1">
      <c r="A51" s="51"/>
      <c r="B51" s="46"/>
      <c r="C51" s="21" t="s">
        <v>65</v>
      </c>
      <c r="D51" s="48"/>
      <c r="E51" s="24">
        <f t="shared" si="1"/>
        <v>0</v>
      </c>
      <c r="F51" s="13"/>
      <c r="G51" s="13"/>
      <c r="H51" s="24">
        <f t="shared" si="2"/>
        <v>0</v>
      </c>
      <c r="I51" s="13"/>
      <c r="J51" s="13"/>
      <c r="K51" s="10" t="e">
        <f t="shared" si="0"/>
        <v>#DIV/0!</v>
      </c>
    </row>
    <row r="52" spans="1:11" s="36" customFormat="1" ht="24" customHeight="1">
      <c r="A52" s="45" t="s">
        <v>99</v>
      </c>
      <c r="B52" s="45">
        <v>11</v>
      </c>
      <c r="C52" s="3" t="s">
        <v>50</v>
      </c>
      <c r="D52" s="44" t="s">
        <v>195</v>
      </c>
      <c r="E52" s="24">
        <f t="shared" si="1"/>
        <v>5631200</v>
      </c>
      <c r="F52" s="13">
        <f>SUM(F53:F58)</f>
        <v>5631200</v>
      </c>
      <c r="G52" s="13">
        <f>SUM(G53:G58)</f>
        <v>0</v>
      </c>
      <c r="H52" s="24">
        <f t="shared" si="2"/>
        <v>1086678.29</v>
      </c>
      <c r="I52" s="13">
        <f>SUM(I53:I58)</f>
        <v>1086678.29</v>
      </c>
      <c r="J52" s="13">
        <f>SUM(J53:J58)</f>
        <v>0</v>
      </c>
      <c r="K52" s="10">
        <f t="shared" si="0"/>
        <v>19.297455071743148</v>
      </c>
    </row>
    <row r="53" spans="1:11" s="16" customFormat="1" ht="24" customHeight="1">
      <c r="A53" s="45"/>
      <c r="B53" s="45"/>
      <c r="C53" s="4" t="s">
        <v>3</v>
      </c>
      <c r="D53" s="44"/>
      <c r="E53" s="24">
        <f t="shared" si="1"/>
        <v>250000</v>
      </c>
      <c r="F53" s="38">
        <v>250000</v>
      </c>
      <c r="G53" s="13"/>
      <c r="H53" s="24">
        <f t="shared" si="2"/>
        <v>0</v>
      </c>
      <c r="I53" s="13"/>
      <c r="J53" s="13"/>
      <c r="K53" s="10">
        <f t="shared" si="0"/>
        <v>0</v>
      </c>
    </row>
    <row r="54" spans="1:11" s="36" customFormat="1" ht="24" customHeight="1">
      <c r="A54" s="45"/>
      <c r="B54" s="45"/>
      <c r="C54" s="4" t="s">
        <v>4</v>
      </c>
      <c r="D54" s="44"/>
      <c r="E54" s="24">
        <f t="shared" si="1"/>
        <v>1651200</v>
      </c>
      <c r="F54" s="38">
        <v>1651200</v>
      </c>
      <c r="G54" s="13"/>
      <c r="H54" s="24">
        <f t="shared" si="2"/>
        <v>736111</v>
      </c>
      <c r="I54" s="13">
        <v>736111</v>
      </c>
      <c r="J54" s="13"/>
      <c r="K54" s="10">
        <f t="shared" si="0"/>
        <v>44.580365794573645</v>
      </c>
    </row>
    <row r="55" spans="1:11" s="36" customFormat="1" ht="24" customHeight="1">
      <c r="A55" s="45"/>
      <c r="B55" s="45"/>
      <c r="C55" s="4" t="s">
        <v>41</v>
      </c>
      <c r="D55" s="44"/>
      <c r="E55" s="24">
        <f t="shared" si="1"/>
        <v>230000</v>
      </c>
      <c r="F55" s="13">
        <v>230000</v>
      </c>
      <c r="G55" s="13"/>
      <c r="H55" s="24">
        <f t="shared" si="2"/>
        <v>30567.29</v>
      </c>
      <c r="I55" s="13">
        <v>30567.29</v>
      </c>
      <c r="J55" s="13"/>
      <c r="K55" s="10">
        <f t="shared" si="0"/>
        <v>13.290126086956523</v>
      </c>
    </row>
    <row r="56" spans="1:11" s="36" customFormat="1" ht="24" customHeight="1">
      <c r="A56" s="45"/>
      <c r="B56" s="45"/>
      <c r="C56" s="4" t="s">
        <v>35</v>
      </c>
      <c r="D56" s="44"/>
      <c r="E56" s="24">
        <f t="shared" si="1"/>
        <v>2000000</v>
      </c>
      <c r="F56" s="13">
        <v>2000000</v>
      </c>
      <c r="G56" s="13"/>
      <c r="H56" s="24">
        <f t="shared" si="2"/>
        <v>320000</v>
      </c>
      <c r="I56" s="13">
        <v>320000</v>
      </c>
      <c r="J56" s="13"/>
      <c r="K56" s="10">
        <f t="shared" si="0"/>
        <v>16</v>
      </c>
    </row>
    <row r="57" spans="1:11" s="36" customFormat="1" ht="24" customHeight="1">
      <c r="A57" s="45"/>
      <c r="B57" s="45"/>
      <c r="C57" s="4" t="s">
        <v>36</v>
      </c>
      <c r="D57" s="44"/>
      <c r="E57" s="24">
        <f>F57+G57</f>
        <v>1500000</v>
      </c>
      <c r="F57" s="13">
        <v>1500000</v>
      </c>
      <c r="G57" s="13"/>
      <c r="H57" s="24">
        <f t="shared" si="2"/>
        <v>0</v>
      </c>
      <c r="I57" s="13"/>
      <c r="J57" s="13"/>
      <c r="K57" s="10">
        <f>H57/E57*100</f>
        <v>0</v>
      </c>
    </row>
    <row r="58" spans="1:11" s="36" customFormat="1" ht="24" customHeight="1" hidden="1">
      <c r="A58" s="45"/>
      <c r="B58" s="45"/>
      <c r="C58" s="4" t="s">
        <v>32</v>
      </c>
      <c r="D58" s="44"/>
      <c r="E58" s="24">
        <f t="shared" si="1"/>
        <v>0</v>
      </c>
      <c r="F58" s="13"/>
      <c r="G58" s="13"/>
      <c r="H58" s="24">
        <f t="shared" si="2"/>
        <v>0</v>
      </c>
      <c r="I58" s="13"/>
      <c r="J58" s="13"/>
      <c r="K58" s="10" t="e">
        <f t="shared" si="0"/>
        <v>#DIV/0!</v>
      </c>
    </row>
    <row r="59" spans="1:11" s="16" customFormat="1" ht="56.25" customHeight="1">
      <c r="A59" s="5" t="s">
        <v>97</v>
      </c>
      <c r="B59" s="5">
        <v>12</v>
      </c>
      <c r="C59" s="4" t="s">
        <v>5</v>
      </c>
      <c r="D59" s="23" t="s">
        <v>192</v>
      </c>
      <c r="E59" s="24">
        <f t="shared" si="1"/>
        <v>32100</v>
      </c>
      <c r="F59" s="13">
        <v>32100</v>
      </c>
      <c r="G59" s="13"/>
      <c r="H59" s="24">
        <f t="shared" si="2"/>
        <v>0</v>
      </c>
      <c r="I59" s="13"/>
      <c r="J59" s="13"/>
      <c r="K59" s="10">
        <f t="shared" si="0"/>
        <v>0</v>
      </c>
    </row>
    <row r="60" spans="1:11" s="36" customFormat="1" ht="24.75" customHeight="1">
      <c r="A60" s="45" t="s">
        <v>98</v>
      </c>
      <c r="B60" s="45">
        <v>13</v>
      </c>
      <c r="C60" s="4" t="s">
        <v>7</v>
      </c>
      <c r="D60" s="44" t="s">
        <v>194</v>
      </c>
      <c r="E60" s="24">
        <f t="shared" si="1"/>
        <v>16100</v>
      </c>
      <c r="F60" s="37">
        <v>16100</v>
      </c>
      <c r="G60" s="13"/>
      <c r="H60" s="24">
        <f t="shared" si="2"/>
        <v>0</v>
      </c>
      <c r="I60" s="13"/>
      <c r="J60" s="13"/>
      <c r="K60" s="10">
        <f t="shared" si="0"/>
        <v>0</v>
      </c>
    </row>
    <row r="61" spans="1:11" s="36" customFormat="1" ht="24.75" customHeight="1">
      <c r="A61" s="45"/>
      <c r="B61" s="45"/>
      <c r="C61" s="4" t="s">
        <v>193</v>
      </c>
      <c r="D61" s="44"/>
      <c r="E61" s="24">
        <f t="shared" si="1"/>
        <v>77000</v>
      </c>
      <c r="F61" s="37">
        <v>77000</v>
      </c>
      <c r="G61" s="13"/>
      <c r="H61" s="24">
        <f t="shared" si="2"/>
        <v>0</v>
      </c>
      <c r="I61" s="13"/>
      <c r="J61" s="13"/>
      <c r="K61" s="10">
        <f t="shared" si="0"/>
        <v>0</v>
      </c>
    </row>
    <row r="62" spans="1:11" s="36" customFormat="1" ht="52.5" customHeight="1">
      <c r="A62" s="8" t="s">
        <v>133</v>
      </c>
      <c r="B62" s="5">
        <v>14</v>
      </c>
      <c r="C62" s="4" t="s">
        <v>8</v>
      </c>
      <c r="D62" s="23" t="s">
        <v>228</v>
      </c>
      <c r="E62" s="24">
        <f t="shared" si="1"/>
        <v>42800</v>
      </c>
      <c r="F62" s="13">
        <v>42800</v>
      </c>
      <c r="G62" s="13"/>
      <c r="H62" s="24">
        <f t="shared" si="2"/>
        <v>0</v>
      </c>
      <c r="I62" s="13"/>
      <c r="J62" s="13"/>
      <c r="K62" s="10">
        <f t="shared" si="0"/>
        <v>0</v>
      </c>
    </row>
    <row r="63" spans="1:11" s="36" customFormat="1" ht="48" customHeight="1">
      <c r="A63" s="8" t="s">
        <v>134</v>
      </c>
      <c r="B63" s="5">
        <v>15</v>
      </c>
      <c r="C63" s="4" t="s">
        <v>8</v>
      </c>
      <c r="D63" s="26" t="s">
        <v>229</v>
      </c>
      <c r="E63" s="24">
        <f t="shared" si="1"/>
        <v>32000</v>
      </c>
      <c r="F63" s="13">
        <v>32000</v>
      </c>
      <c r="G63" s="13"/>
      <c r="H63" s="24">
        <f t="shared" si="2"/>
        <v>2000</v>
      </c>
      <c r="I63" s="13">
        <v>2000</v>
      </c>
      <c r="J63" s="13"/>
      <c r="K63" s="10">
        <f t="shared" si="0"/>
        <v>6.25</v>
      </c>
    </row>
    <row r="64" spans="1:11" s="36" customFormat="1" ht="70.5" customHeight="1">
      <c r="A64" s="5" t="s">
        <v>135</v>
      </c>
      <c r="B64" s="5">
        <v>16</v>
      </c>
      <c r="C64" s="4" t="s">
        <v>83</v>
      </c>
      <c r="D64" s="23" t="s">
        <v>230</v>
      </c>
      <c r="E64" s="24">
        <f t="shared" si="1"/>
        <v>808900</v>
      </c>
      <c r="F64" s="13">
        <f>860400-74000</f>
        <v>786400</v>
      </c>
      <c r="G64" s="13">
        <v>22500</v>
      </c>
      <c r="H64" s="24">
        <f t="shared" si="2"/>
        <v>150267.66</v>
      </c>
      <c r="I64" s="13">
        <v>150267.66</v>
      </c>
      <c r="J64" s="13">
        <v>0</v>
      </c>
      <c r="K64" s="10">
        <f t="shared" si="0"/>
        <v>18.576790703424404</v>
      </c>
    </row>
    <row r="65" spans="1:11" s="36" customFormat="1" ht="70.5" customHeight="1">
      <c r="A65" s="5" t="s">
        <v>136</v>
      </c>
      <c r="B65" s="5">
        <v>17</v>
      </c>
      <c r="C65" s="4" t="s">
        <v>4</v>
      </c>
      <c r="D65" s="23" t="s">
        <v>153</v>
      </c>
      <c r="E65" s="24">
        <f t="shared" si="1"/>
        <v>132000</v>
      </c>
      <c r="F65" s="13">
        <v>132000</v>
      </c>
      <c r="G65" s="13"/>
      <c r="H65" s="24">
        <f t="shared" si="2"/>
        <v>0</v>
      </c>
      <c r="I65" s="13"/>
      <c r="J65" s="13"/>
      <c r="K65" s="10">
        <f t="shared" si="0"/>
        <v>0</v>
      </c>
    </row>
    <row r="66" spans="1:11" s="36" customFormat="1" ht="93" customHeight="1">
      <c r="A66" s="5" t="s">
        <v>100</v>
      </c>
      <c r="B66" s="5">
        <v>18</v>
      </c>
      <c r="C66" s="4" t="s">
        <v>49</v>
      </c>
      <c r="D66" s="23" t="s">
        <v>233</v>
      </c>
      <c r="E66" s="24">
        <f t="shared" si="1"/>
        <v>500000</v>
      </c>
      <c r="F66" s="13"/>
      <c r="G66" s="13">
        <v>500000</v>
      </c>
      <c r="H66" s="24">
        <f t="shared" si="2"/>
        <v>0</v>
      </c>
      <c r="I66" s="13"/>
      <c r="J66" s="13">
        <v>0</v>
      </c>
      <c r="K66" s="10">
        <f t="shared" si="0"/>
        <v>0</v>
      </c>
    </row>
    <row r="67" spans="1:11" s="36" customFormat="1" ht="40.5" customHeight="1">
      <c r="A67" s="45" t="s">
        <v>101</v>
      </c>
      <c r="B67" s="45">
        <v>19</v>
      </c>
      <c r="C67" s="25" t="s">
        <v>57</v>
      </c>
      <c r="D67" s="44" t="s">
        <v>196</v>
      </c>
      <c r="E67" s="24">
        <f t="shared" si="1"/>
        <v>2097000</v>
      </c>
      <c r="F67" s="13">
        <v>97000</v>
      </c>
      <c r="G67" s="13">
        <v>2000000</v>
      </c>
      <c r="H67" s="24">
        <f t="shared" si="2"/>
        <v>0</v>
      </c>
      <c r="I67" s="13">
        <v>0</v>
      </c>
      <c r="J67" s="13">
        <v>0</v>
      </c>
      <c r="K67" s="10">
        <f t="shared" si="0"/>
        <v>0</v>
      </c>
    </row>
    <row r="68" spans="1:11" s="36" customFormat="1" ht="40.5" customHeight="1">
      <c r="A68" s="45"/>
      <c r="B68" s="45"/>
      <c r="C68" s="25" t="s">
        <v>25</v>
      </c>
      <c r="D68" s="44"/>
      <c r="E68" s="24">
        <f t="shared" si="1"/>
        <v>300000</v>
      </c>
      <c r="F68" s="13">
        <v>300000</v>
      </c>
      <c r="G68" s="13"/>
      <c r="H68" s="24">
        <f t="shared" si="2"/>
        <v>0</v>
      </c>
      <c r="I68" s="13">
        <v>0</v>
      </c>
      <c r="J68" s="13"/>
      <c r="K68" s="10">
        <f t="shared" si="0"/>
        <v>0</v>
      </c>
    </row>
    <row r="69" spans="1:11" s="16" customFormat="1" ht="76.5" customHeight="1">
      <c r="A69" s="5" t="s">
        <v>137</v>
      </c>
      <c r="B69" s="5">
        <v>20</v>
      </c>
      <c r="C69" s="3" t="s">
        <v>67</v>
      </c>
      <c r="D69" s="23" t="s">
        <v>66</v>
      </c>
      <c r="E69" s="24">
        <f t="shared" si="1"/>
        <v>2191691</v>
      </c>
      <c r="F69" s="37">
        <f>1967691-16000</f>
        <v>1951691</v>
      </c>
      <c r="G69" s="37">
        <v>240000</v>
      </c>
      <c r="H69" s="24">
        <f t="shared" si="2"/>
        <v>109117.49</v>
      </c>
      <c r="I69" s="13">
        <v>109117.49</v>
      </c>
      <c r="J69" s="13"/>
      <c r="K69" s="10">
        <f t="shared" si="0"/>
        <v>4.978689514169653</v>
      </c>
    </row>
    <row r="70" spans="1:11" s="36" customFormat="1" ht="60.75" customHeight="1">
      <c r="A70" s="5" t="s">
        <v>138</v>
      </c>
      <c r="B70" s="5">
        <v>21</v>
      </c>
      <c r="C70" s="25" t="s">
        <v>9</v>
      </c>
      <c r="D70" s="23" t="s">
        <v>154</v>
      </c>
      <c r="E70" s="24">
        <f t="shared" si="1"/>
        <v>224700</v>
      </c>
      <c r="F70" s="13">
        <v>224700</v>
      </c>
      <c r="G70" s="13"/>
      <c r="H70" s="24">
        <f t="shared" si="2"/>
        <v>0</v>
      </c>
      <c r="I70" s="13"/>
      <c r="J70" s="13"/>
      <c r="K70" s="10">
        <f t="shared" si="0"/>
        <v>0</v>
      </c>
    </row>
    <row r="71" spans="1:11" s="36" customFormat="1" ht="36.75" customHeight="1">
      <c r="A71" s="45" t="s">
        <v>102</v>
      </c>
      <c r="B71" s="45">
        <v>22</v>
      </c>
      <c r="C71" s="3" t="s">
        <v>10</v>
      </c>
      <c r="D71" s="44" t="s">
        <v>234</v>
      </c>
      <c r="E71" s="24">
        <f t="shared" si="1"/>
        <v>201000</v>
      </c>
      <c r="F71" s="13">
        <v>201000</v>
      </c>
      <c r="G71" s="13"/>
      <c r="H71" s="24">
        <f t="shared" si="2"/>
        <v>0</v>
      </c>
      <c r="I71" s="13"/>
      <c r="J71" s="13"/>
      <c r="K71" s="10">
        <f t="shared" si="0"/>
        <v>0</v>
      </c>
    </row>
    <row r="72" spans="1:11" s="36" customFormat="1" ht="36.75" customHeight="1">
      <c r="A72" s="45"/>
      <c r="B72" s="45"/>
      <c r="C72" s="3" t="s">
        <v>84</v>
      </c>
      <c r="D72" s="44"/>
      <c r="E72" s="24">
        <f t="shared" si="1"/>
        <v>860513</v>
      </c>
      <c r="F72" s="13">
        <v>860513</v>
      </c>
      <c r="G72" s="13"/>
      <c r="H72" s="24">
        <f t="shared" si="2"/>
        <v>14445.14</v>
      </c>
      <c r="I72" s="13">
        <v>14445.14</v>
      </c>
      <c r="J72" s="13"/>
      <c r="K72" s="10">
        <f t="shared" si="0"/>
        <v>1.6786660980136265</v>
      </c>
    </row>
    <row r="73" spans="1:11" s="36" customFormat="1" ht="26.25" customHeight="1">
      <c r="A73" s="45" t="s">
        <v>115</v>
      </c>
      <c r="B73" s="45">
        <v>23</v>
      </c>
      <c r="C73" s="3" t="s">
        <v>50</v>
      </c>
      <c r="D73" s="52" t="s">
        <v>209</v>
      </c>
      <c r="E73" s="24">
        <f t="shared" si="1"/>
        <v>5913800</v>
      </c>
      <c r="F73" s="13">
        <f>F74+F75</f>
        <v>2348800</v>
      </c>
      <c r="G73" s="13">
        <f>G74+G75</f>
        <v>3565000</v>
      </c>
      <c r="H73" s="24">
        <f t="shared" si="2"/>
        <v>0</v>
      </c>
      <c r="I73" s="13">
        <f>I74+I75</f>
        <v>0</v>
      </c>
      <c r="J73" s="13">
        <f>J74+J75</f>
        <v>0</v>
      </c>
      <c r="K73" s="10">
        <f t="shared" si="0"/>
        <v>0</v>
      </c>
    </row>
    <row r="74" spans="1:11" s="36" customFormat="1" ht="26.25" customHeight="1">
      <c r="A74" s="45"/>
      <c r="B74" s="45"/>
      <c r="C74" s="4" t="s">
        <v>11</v>
      </c>
      <c r="D74" s="52"/>
      <c r="E74" s="24">
        <f t="shared" si="1"/>
        <v>2543800</v>
      </c>
      <c r="F74" s="13">
        <v>1043800</v>
      </c>
      <c r="G74" s="13">
        <v>1500000</v>
      </c>
      <c r="H74" s="24">
        <f t="shared" si="2"/>
        <v>0</v>
      </c>
      <c r="I74" s="13"/>
      <c r="J74" s="13"/>
      <c r="K74" s="10">
        <f t="shared" si="0"/>
        <v>0</v>
      </c>
    </row>
    <row r="75" spans="1:11" s="36" customFormat="1" ht="26.25" customHeight="1">
      <c r="A75" s="45"/>
      <c r="B75" s="45"/>
      <c r="C75" s="4" t="s">
        <v>27</v>
      </c>
      <c r="D75" s="52"/>
      <c r="E75" s="24">
        <f t="shared" si="1"/>
        <v>3370000</v>
      </c>
      <c r="F75" s="13">
        <v>1305000</v>
      </c>
      <c r="G75" s="13">
        <v>2065000</v>
      </c>
      <c r="H75" s="24">
        <f t="shared" si="2"/>
        <v>0</v>
      </c>
      <c r="I75" s="13"/>
      <c r="J75" s="13"/>
      <c r="K75" s="10">
        <f t="shared" si="0"/>
        <v>0</v>
      </c>
    </row>
    <row r="76" spans="1:11" s="16" customFormat="1" ht="88.5" customHeight="1">
      <c r="A76" s="5" t="s">
        <v>129</v>
      </c>
      <c r="B76" s="5">
        <v>24</v>
      </c>
      <c r="C76" s="25" t="s">
        <v>155</v>
      </c>
      <c r="D76" s="23" t="s">
        <v>224</v>
      </c>
      <c r="E76" s="24">
        <f>F76+G76</f>
        <v>1524000</v>
      </c>
      <c r="F76" s="13">
        <v>1524000</v>
      </c>
      <c r="G76" s="13"/>
      <c r="H76" s="24">
        <f>I76+J76</f>
        <v>455671.96</v>
      </c>
      <c r="I76" s="13">
        <v>455671.96</v>
      </c>
      <c r="J76" s="13"/>
      <c r="K76" s="10">
        <f t="shared" si="0"/>
        <v>29.899734908136484</v>
      </c>
    </row>
    <row r="77" spans="1:11" s="36" customFormat="1" ht="27.75" customHeight="1">
      <c r="A77" s="45" t="s">
        <v>103</v>
      </c>
      <c r="B77" s="45">
        <v>25</v>
      </c>
      <c r="C77" s="4" t="s">
        <v>50</v>
      </c>
      <c r="D77" s="44" t="s">
        <v>197</v>
      </c>
      <c r="E77" s="24">
        <f aca="true" t="shared" si="3" ref="E77:E149">F77+G77</f>
        <v>821000</v>
      </c>
      <c r="F77" s="13">
        <f>F78+F79</f>
        <v>821000</v>
      </c>
      <c r="G77" s="13">
        <f>G78+G79</f>
        <v>0</v>
      </c>
      <c r="H77" s="24">
        <f aca="true" t="shared" si="4" ref="H77:H149">I77+J77</f>
        <v>0</v>
      </c>
      <c r="I77" s="13">
        <f>I78+I79</f>
        <v>0</v>
      </c>
      <c r="J77" s="13">
        <f>J78+J79</f>
        <v>0</v>
      </c>
      <c r="K77" s="10">
        <f t="shared" si="0"/>
        <v>0</v>
      </c>
    </row>
    <row r="78" spans="1:11" s="36" customFormat="1" ht="27.75" customHeight="1">
      <c r="A78" s="45"/>
      <c r="B78" s="45"/>
      <c r="C78" s="4" t="s">
        <v>81</v>
      </c>
      <c r="D78" s="44"/>
      <c r="E78" s="24">
        <f t="shared" si="3"/>
        <v>321000</v>
      </c>
      <c r="F78" s="13">
        <v>321000</v>
      </c>
      <c r="G78" s="13"/>
      <c r="H78" s="24">
        <f t="shared" si="4"/>
        <v>0</v>
      </c>
      <c r="I78" s="13"/>
      <c r="J78" s="13"/>
      <c r="K78" s="10">
        <f t="shared" si="0"/>
        <v>0</v>
      </c>
    </row>
    <row r="79" spans="1:11" s="36" customFormat="1" ht="27.75" customHeight="1">
      <c r="A79" s="45"/>
      <c r="B79" s="45"/>
      <c r="C79" s="4" t="s">
        <v>82</v>
      </c>
      <c r="D79" s="44"/>
      <c r="E79" s="24">
        <f>F79+G79</f>
        <v>500000</v>
      </c>
      <c r="F79" s="13">
        <v>500000</v>
      </c>
      <c r="G79" s="13"/>
      <c r="H79" s="24">
        <f>I79+J79</f>
        <v>0</v>
      </c>
      <c r="I79" s="13"/>
      <c r="J79" s="13"/>
      <c r="K79" s="10">
        <f t="shared" si="0"/>
        <v>0</v>
      </c>
    </row>
    <row r="80" spans="1:11" s="36" customFormat="1" ht="63">
      <c r="A80" s="5" t="s">
        <v>226</v>
      </c>
      <c r="B80" s="5">
        <v>26</v>
      </c>
      <c r="C80" s="4" t="s">
        <v>12</v>
      </c>
      <c r="D80" s="11" t="s">
        <v>227</v>
      </c>
      <c r="E80" s="24">
        <f t="shared" si="3"/>
        <v>1200000</v>
      </c>
      <c r="F80" s="13">
        <v>1050000</v>
      </c>
      <c r="G80" s="13">
        <v>150000</v>
      </c>
      <c r="H80" s="24">
        <f t="shared" si="4"/>
        <v>53264.7</v>
      </c>
      <c r="I80" s="13">
        <v>32984.7</v>
      </c>
      <c r="J80" s="13">
        <v>20280</v>
      </c>
      <c r="K80" s="10">
        <f t="shared" si="0"/>
        <v>4.438725</v>
      </c>
    </row>
    <row r="81" spans="1:11" s="36" customFormat="1" ht="78.75">
      <c r="A81" s="5" t="s">
        <v>104</v>
      </c>
      <c r="B81" s="5">
        <v>27</v>
      </c>
      <c r="C81" s="4" t="s">
        <v>158</v>
      </c>
      <c r="D81" s="23" t="s">
        <v>198</v>
      </c>
      <c r="E81" s="24">
        <f t="shared" si="3"/>
        <v>9560860</v>
      </c>
      <c r="F81" s="13">
        <v>6350000</v>
      </c>
      <c r="G81" s="13">
        <v>3210860</v>
      </c>
      <c r="H81" s="24">
        <f t="shared" si="4"/>
        <v>1846048.63</v>
      </c>
      <c r="I81" s="13">
        <v>1590987.88</v>
      </c>
      <c r="J81" s="13">
        <v>255060.75</v>
      </c>
      <c r="K81" s="10">
        <f t="shared" si="0"/>
        <v>19.308395165288477</v>
      </c>
    </row>
    <row r="82" spans="1:11" s="36" customFormat="1" ht="47.25">
      <c r="A82" s="5" t="s">
        <v>106</v>
      </c>
      <c r="B82" s="5">
        <v>28</v>
      </c>
      <c r="C82" s="4" t="s">
        <v>158</v>
      </c>
      <c r="D82" s="23" t="s">
        <v>200</v>
      </c>
      <c r="E82" s="24">
        <f t="shared" si="3"/>
        <v>5000</v>
      </c>
      <c r="F82" s="13">
        <v>5000</v>
      </c>
      <c r="G82" s="13"/>
      <c r="H82" s="24">
        <f t="shared" si="4"/>
        <v>0</v>
      </c>
      <c r="I82" s="13"/>
      <c r="J82" s="13"/>
      <c r="K82" s="10">
        <f t="shared" si="0"/>
        <v>0</v>
      </c>
    </row>
    <row r="83" spans="1:11" ht="78.75">
      <c r="A83" s="5" t="s">
        <v>105</v>
      </c>
      <c r="B83" s="5">
        <v>29</v>
      </c>
      <c r="C83" s="4" t="s">
        <v>158</v>
      </c>
      <c r="D83" s="8" t="s">
        <v>199</v>
      </c>
      <c r="E83" s="24">
        <f t="shared" si="3"/>
        <v>30000</v>
      </c>
      <c r="F83" s="13">
        <v>30000</v>
      </c>
      <c r="G83" s="19"/>
      <c r="H83" s="24">
        <f t="shared" si="4"/>
        <v>0</v>
      </c>
      <c r="I83" s="13"/>
      <c r="J83" s="12"/>
      <c r="K83" s="10">
        <f t="shared" si="0"/>
        <v>0</v>
      </c>
    </row>
    <row r="84" spans="1:11" ht="63" customHeight="1">
      <c r="A84" s="45" t="s">
        <v>107</v>
      </c>
      <c r="B84" s="45">
        <v>30</v>
      </c>
      <c r="C84" s="4" t="s">
        <v>174</v>
      </c>
      <c r="D84" s="52" t="s">
        <v>201</v>
      </c>
      <c r="E84" s="24">
        <f>F84+G84</f>
        <v>64100</v>
      </c>
      <c r="F84" s="13">
        <v>64100</v>
      </c>
      <c r="G84" s="19"/>
      <c r="H84" s="24">
        <f>I84+J84</f>
        <v>0</v>
      </c>
      <c r="I84" s="13"/>
      <c r="J84" s="12"/>
      <c r="K84" s="10">
        <f t="shared" si="0"/>
        <v>0</v>
      </c>
    </row>
    <row r="85" spans="1:11" ht="20.25" customHeight="1" hidden="1">
      <c r="A85" s="45"/>
      <c r="B85" s="45"/>
      <c r="C85" s="4" t="s">
        <v>31</v>
      </c>
      <c r="D85" s="52"/>
      <c r="E85" s="24">
        <f>F85+G85</f>
        <v>0</v>
      </c>
      <c r="F85" s="13"/>
      <c r="G85" s="19"/>
      <c r="H85" s="24">
        <f>I85+J85</f>
        <v>0</v>
      </c>
      <c r="I85" s="13"/>
      <c r="J85" s="12"/>
      <c r="K85" s="10" t="e">
        <f>H85/E85*100</f>
        <v>#DIV/0!</v>
      </c>
    </row>
    <row r="86" spans="1:11" ht="20.25" customHeight="1" hidden="1">
      <c r="A86" s="45"/>
      <c r="B86" s="45"/>
      <c r="C86" s="4" t="s">
        <v>149</v>
      </c>
      <c r="D86" s="52"/>
      <c r="E86" s="24">
        <f>F86+G86</f>
        <v>0</v>
      </c>
      <c r="F86" s="13"/>
      <c r="G86" s="19"/>
      <c r="H86" s="24">
        <f>I86+J86</f>
        <v>0</v>
      </c>
      <c r="I86" s="13"/>
      <c r="J86" s="12"/>
      <c r="K86" s="10" t="e">
        <f>H86/E86*100</f>
        <v>#DIV/0!</v>
      </c>
    </row>
    <row r="87" spans="1:11" ht="20.25" customHeight="1" hidden="1">
      <c r="A87" s="45"/>
      <c r="B87" s="45"/>
      <c r="C87" s="4" t="s">
        <v>33</v>
      </c>
      <c r="D87" s="52"/>
      <c r="E87" s="24">
        <f>F87+G87</f>
        <v>0</v>
      </c>
      <c r="F87" s="13"/>
      <c r="G87" s="19"/>
      <c r="H87" s="24">
        <f>I87+J87</f>
        <v>0</v>
      </c>
      <c r="I87" s="13"/>
      <c r="J87" s="12"/>
      <c r="K87" s="10" t="e">
        <f>H87/E87*100</f>
        <v>#DIV/0!</v>
      </c>
    </row>
    <row r="88" spans="1:11" s="16" customFormat="1" ht="57.75" customHeight="1">
      <c r="A88" s="5" t="s">
        <v>139</v>
      </c>
      <c r="B88" s="5">
        <v>31</v>
      </c>
      <c r="C88" s="4" t="s">
        <v>68</v>
      </c>
      <c r="D88" s="26" t="s">
        <v>69</v>
      </c>
      <c r="E88" s="24">
        <f t="shared" si="3"/>
        <v>1176500</v>
      </c>
      <c r="F88" s="13">
        <f>1170000-225000+75000</f>
        <v>1020000</v>
      </c>
      <c r="G88" s="13">
        <v>156500</v>
      </c>
      <c r="H88" s="24">
        <f t="shared" si="4"/>
        <v>200520</v>
      </c>
      <c r="I88" s="13">
        <v>74070</v>
      </c>
      <c r="J88" s="13">
        <v>126450</v>
      </c>
      <c r="K88" s="10">
        <f t="shared" si="0"/>
        <v>17.04377390565236</v>
      </c>
    </row>
    <row r="89" spans="1:11" s="36" customFormat="1" ht="63">
      <c r="A89" s="5" t="s">
        <v>108</v>
      </c>
      <c r="B89" s="5">
        <v>32</v>
      </c>
      <c r="C89" s="4" t="s">
        <v>14</v>
      </c>
      <c r="D89" s="23" t="s">
        <v>202</v>
      </c>
      <c r="E89" s="24">
        <f t="shared" si="3"/>
        <v>30000</v>
      </c>
      <c r="F89" s="13">
        <v>30000</v>
      </c>
      <c r="G89" s="13"/>
      <c r="H89" s="24">
        <f t="shared" si="4"/>
        <v>0</v>
      </c>
      <c r="I89" s="13"/>
      <c r="J89" s="13"/>
      <c r="K89" s="10">
        <f t="shared" si="0"/>
        <v>0</v>
      </c>
    </row>
    <row r="90" spans="1:11" s="36" customFormat="1" ht="63">
      <c r="A90" s="5" t="s">
        <v>109</v>
      </c>
      <c r="B90" s="5">
        <v>33</v>
      </c>
      <c r="C90" s="4" t="s">
        <v>15</v>
      </c>
      <c r="D90" s="23" t="s">
        <v>203</v>
      </c>
      <c r="E90" s="24">
        <f t="shared" si="3"/>
        <v>201500</v>
      </c>
      <c r="F90" s="13">
        <v>201500</v>
      </c>
      <c r="G90" s="13"/>
      <c r="H90" s="24">
        <f t="shared" si="4"/>
        <v>43895.48</v>
      </c>
      <c r="I90" s="13">
        <v>43895.48</v>
      </c>
      <c r="J90" s="13"/>
      <c r="K90" s="10">
        <f t="shared" si="0"/>
        <v>21.784357320099257</v>
      </c>
    </row>
    <row r="91" spans="1:11" s="36" customFormat="1" ht="33" customHeight="1">
      <c r="A91" s="45" t="s">
        <v>110</v>
      </c>
      <c r="B91" s="45">
        <v>34</v>
      </c>
      <c r="C91" s="4" t="s">
        <v>16</v>
      </c>
      <c r="D91" s="44" t="s">
        <v>204</v>
      </c>
      <c r="E91" s="24">
        <f t="shared" si="3"/>
        <v>145000</v>
      </c>
      <c r="F91" s="13">
        <v>145000</v>
      </c>
      <c r="G91" s="13"/>
      <c r="H91" s="24">
        <f t="shared" si="4"/>
        <v>24871.57</v>
      </c>
      <c r="I91" s="13">
        <v>24871.57</v>
      </c>
      <c r="J91" s="13"/>
      <c r="K91" s="10">
        <f t="shared" si="0"/>
        <v>17.152806896551724</v>
      </c>
    </row>
    <row r="92" spans="1:11" s="36" customFormat="1" ht="33" customHeight="1">
      <c r="A92" s="45"/>
      <c r="B92" s="45"/>
      <c r="C92" s="4" t="s">
        <v>17</v>
      </c>
      <c r="D92" s="44"/>
      <c r="E92" s="24">
        <f>F92+G92</f>
        <v>121500</v>
      </c>
      <c r="F92" s="13">
        <v>121500</v>
      </c>
      <c r="G92" s="13"/>
      <c r="H92" s="24">
        <f>I92+J92</f>
        <v>20220.87</v>
      </c>
      <c r="I92" s="13">
        <v>20220.87</v>
      </c>
      <c r="J92" s="13"/>
      <c r="K92" s="10">
        <f t="shared" si="0"/>
        <v>16.642691358024692</v>
      </c>
    </row>
    <row r="93" spans="1:11" s="36" customFormat="1" ht="24" customHeight="1">
      <c r="A93" s="45" t="s">
        <v>111</v>
      </c>
      <c r="B93" s="45">
        <v>35</v>
      </c>
      <c r="C93" s="4" t="s">
        <v>50</v>
      </c>
      <c r="D93" s="44" t="s">
        <v>205</v>
      </c>
      <c r="E93" s="24">
        <f t="shared" si="3"/>
        <v>237000</v>
      </c>
      <c r="F93" s="13">
        <f>F94+F95</f>
        <v>237000</v>
      </c>
      <c r="G93" s="13">
        <f>G94+G95</f>
        <v>0</v>
      </c>
      <c r="H93" s="24">
        <f t="shared" si="4"/>
        <v>0</v>
      </c>
      <c r="I93" s="13">
        <f>I94+I95</f>
        <v>0</v>
      </c>
      <c r="J93" s="13">
        <f>J94+J95</f>
        <v>0</v>
      </c>
      <c r="K93" s="10">
        <f t="shared" si="0"/>
        <v>0</v>
      </c>
    </row>
    <row r="94" spans="1:11" s="36" customFormat="1" ht="24" customHeight="1">
      <c r="A94" s="45"/>
      <c r="B94" s="45"/>
      <c r="C94" s="4" t="s">
        <v>51</v>
      </c>
      <c r="D94" s="44"/>
      <c r="E94" s="24">
        <f t="shared" si="3"/>
        <v>137000</v>
      </c>
      <c r="F94" s="13">
        <v>137000</v>
      </c>
      <c r="G94" s="13"/>
      <c r="H94" s="24">
        <f t="shared" si="4"/>
        <v>0</v>
      </c>
      <c r="I94" s="13"/>
      <c r="J94" s="13"/>
      <c r="K94" s="10">
        <f t="shared" si="0"/>
        <v>0</v>
      </c>
    </row>
    <row r="95" spans="1:11" s="36" customFormat="1" ht="24" customHeight="1">
      <c r="A95" s="45"/>
      <c r="B95" s="45"/>
      <c r="C95" s="4" t="s">
        <v>52</v>
      </c>
      <c r="D95" s="44"/>
      <c r="E95" s="24">
        <f t="shared" si="3"/>
        <v>100000</v>
      </c>
      <c r="F95" s="13">
        <v>100000</v>
      </c>
      <c r="G95" s="13"/>
      <c r="H95" s="24">
        <f t="shared" si="4"/>
        <v>0</v>
      </c>
      <c r="I95" s="13">
        <v>0</v>
      </c>
      <c r="J95" s="13"/>
      <c r="K95" s="10">
        <f t="shared" si="0"/>
        <v>0</v>
      </c>
    </row>
    <row r="96" spans="1:11" s="14" customFormat="1" ht="78.75">
      <c r="A96" s="53" t="s">
        <v>140</v>
      </c>
      <c r="B96" s="5">
        <v>36</v>
      </c>
      <c r="C96" s="4" t="s">
        <v>17</v>
      </c>
      <c r="D96" s="8" t="s">
        <v>231</v>
      </c>
      <c r="E96" s="24">
        <f t="shared" si="3"/>
        <v>50000</v>
      </c>
      <c r="F96" s="22">
        <v>50000</v>
      </c>
      <c r="G96" s="19"/>
      <c r="H96" s="24">
        <f t="shared" si="4"/>
        <v>50000</v>
      </c>
      <c r="I96" s="13">
        <v>50000</v>
      </c>
      <c r="J96" s="12"/>
      <c r="K96" s="10">
        <f t="shared" si="0"/>
        <v>100</v>
      </c>
    </row>
    <row r="97" spans="1:11" s="16" customFormat="1" ht="63">
      <c r="A97" s="5" t="s">
        <v>141</v>
      </c>
      <c r="B97" s="5">
        <v>37</v>
      </c>
      <c r="C97" s="4" t="s">
        <v>70</v>
      </c>
      <c r="D97" s="23" t="s">
        <v>71</v>
      </c>
      <c r="E97" s="24">
        <f t="shared" si="3"/>
        <v>152600</v>
      </c>
      <c r="F97" s="13">
        <v>107600</v>
      </c>
      <c r="G97" s="13">
        <v>45000</v>
      </c>
      <c r="H97" s="24">
        <f t="shared" si="4"/>
        <v>2256.78</v>
      </c>
      <c r="I97" s="13">
        <v>2256.78</v>
      </c>
      <c r="J97" s="13"/>
      <c r="K97" s="10">
        <f t="shared" si="0"/>
        <v>1.4788859764089124</v>
      </c>
    </row>
    <row r="98" spans="1:11" s="36" customFormat="1" ht="17.25" customHeight="1" hidden="1">
      <c r="A98" s="45"/>
      <c r="B98" s="45"/>
      <c r="C98" s="4" t="s">
        <v>50</v>
      </c>
      <c r="D98" s="44" t="s">
        <v>173</v>
      </c>
      <c r="E98" s="24">
        <f t="shared" si="3"/>
        <v>0</v>
      </c>
      <c r="F98" s="24">
        <f>SUM(F99:F113)</f>
        <v>0</v>
      </c>
      <c r="G98" s="24">
        <f>SUM(G99:G113)</f>
        <v>0</v>
      </c>
      <c r="H98" s="24">
        <f t="shared" si="4"/>
        <v>0</v>
      </c>
      <c r="I98" s="24">
        <f>SUM(I99:I113)</f>
        <v>0</v>
      </c>
      <c r="J98" s="24">
        <f>SUM(J99:J113)</f>
        <v>0</v>
      </c>
      <c r="K98" s="10" t="e">
        <f t="shared" si="0"/>
        <v>#DIV/0!</v>
      </c>
    </row>
    <row r="99" spans="1:11" s="36" customFormat="1" ht="17.25" customHeight="1" hidden="1">
      <c r="A99" s="45"/>
      <c r="B99" s="45"/>
      <c r="C99" s="4" t="s">
        <v>157</v>
      </c>
      <c r="D99" s="44"/>
      <c r="E99" s="24">
        <f t="shared" si="3"/>
        <v>0</v>
      </c>
      <c r="F99" s="13"/>
      <c r="G99" s="13"/>
      <c r="H99" s="24">
        <f t="shared" si="4"/>
        <v>0</v>
      </c>
      <c r="I99" s="13"/>
      <c r="J99" s="13"/>
      <c r="K99" s="10" t="e">
        <f t="shared" si="0"/>
        <v>#DIV/0!</v>
      </c>
    </row>
    <row r="100" spans="1:11" s="36" customFormat="1" ht="17.25" customHeight="1" hidden="1">
      <c r="A100" s="45"/>
      <c r="B100" s="45"/>
      <c r="C100" s="4" t="s">
        <v>158</v>
      </c>
      <c r="D100" s="44"/>
      <c r="E100" s="24">
        <f t="shared" si="3"/>
        <v>0</v>
      </c>
      <c r="F100" s="13"/>
      <c r="G100" s="13"/>
      <c r="H100" s="24">
        <f t="shared" si="4"/>
        <v>0</v>
      </c>
      <c r="I100" s="13"/>
      <c r="J100" s="13"/>
      <c r="K100" s="10" t="e">
        <f t="shared" si="0"/>
        <v>#DIV/0!</v>
      </c>
    </row>
    <row r="101" spans="1:11" s="36" customFormat="1" ht="17.25" customHeight="1" hidden="1">
      <c r="A101" s="45"/>
      <c r="B101" s="45"/>
      <c r="C101" s="4" t="s">
        <v>159</v>
      </c>
      <c r="D101" s="44"/>
      <c r="E101" s="24">
        <f t="shared" si="3"/>
        <v>0</v>
      </c>
      <c r="F101" s="13"/>
      <c r="G101" s="13"/>
      <c r="H101" s="24">
        <f t="shared" si="4"/>
        <v>0</v>
      </c>
      <c r="I101" s="13"/>
      <c r="J101" s="13"/>
      <c r="K101" s="10" t="e">
        <f t="shared" si="0"/>
        <v>#DIV/0!</v>
      </c>
    </row>
    <row r="102" spans="1:11" s="36" customFormat="1" ht="17.25" customHeight="1" hidden="1">
      <c r="A102" s="45"/>
      <c r="B102" s="45"/>
      <c r="C102" s="4" t="s">
        <v>160</v>
      </c>
      <c r="D102" s="44"/>
      <c r="E102" s="24">
        <f t="shared" si="3"/>
        <v>0</v>
      </c>
      <c r="F102" s="13"/>
      <c r="G102" s="13"/>
      <c r="H102" s="24">
        <f t="shared" si="4"/>
        <v>0</v>
      </c>
      <c r="I102" s="13"/>
      <c r="J102" s="13"/>
      <c r="K102" s="10" t="e">
        <f t="shared" si="0"/>
        <v>#DIV/0!</v>
      </c>
    </row>
    <row r="103" spans="1:11" s="36" customFormat="1" ht="17.25" customHeight="1" hidden="1">
      <c r="A103" s="45"/>
      <c r="B103" s="45"/>
      <c r="C103" s="4" t="s">
        <v>13</v>
      </c>
      <c r="D103" s="44"/>
      <c r="E103" s="24">
        <f t="shared" si="3"/>
        <v>0</v>
      </c>
      <c r="F103" s="13"/>
      <c r="G103" s="13"/>
      <c r="H103" s="24">
        <f t="shared" si="4"/>
        <v>0</v>
      </c>
      <c r="I103" s="13"/>
      <c r="J103" s="13"/>
      <c r="K103" s="10" t="e">
        <f t="shared" si="0"/>
        <v>#DIV/0!</v>
      </c>
    </row>
    <row r="104" spans="1:11" s="36" customFormat="1" ht="17.25" customHeight="1" hidden="1">
      <c r="A104" s="45"/>
      <c r="B104" s="45"/>
      <c r="C104" s="4" t="s">
        <v>161</v>
      </c>
      <c r="D104" s="44"/>
      <c r="E104" s="24">
        <f t="shared" si="3"/>
        <v>0</v>
      </c>
      <c r="F104" s="13"/>
      <c r="G104" s="13"/>
      <c r="H104" s="24">
        <f t="shared" si="4"/>
        <v>0</v>
      </c>
      <c r="I104" s="13"/>
      <c r="J104" s="13"/>
      <c r="K104" s="10" t="e">
        <f t="shared" si="0"/>
        <v>#DIV/0!</v>
      </c>
    </row>
    <row r="105" spans="1:11" s="36" customFormat="1" ht="17.25" customHeight="1" hidden="1">
      <c r="A105" s="45"/>
      <c r="B105" s="45"/>
      <c r="C105" s="4" t="s">
        <v>172</v>
      </c>
      <c r="D105" s="44"/>
      <c r="E105" s="24">
        <f t="shared" si="3"/>
        <v>0</v>
      </c>
      <c r="F105" s="13"/>
      <c r="G105" s="13"/>
      <c r="H105" s="24">
        <f t="shared" si="4"/>
        <v>0</v>
      </c>
      <c r="I105" s="13"/>
      <c r="J105" s="13"/>
      <c r="K105" s="10" t="e">
        <f t="shared" si="0"/>
        <v>#DIV/0!</v>
      </c>
    </row>
    <row r="106" spans="1:11" s="36" customFormat="1" ht="17.25" customHeight="1" hidden="1">
      <c r="A106" s="45"/>
      <c r="B106" s="45"/>
      <c r="C106" s="4" t="s">
        <v>162</v>
      </c>
      <c r="D106" s="44"/>
      <c r="E106" s="24">
        <f t="shared" si="3"/>
        <v>0</v>
      </c>
      <c r="F106" s="13"/>
      <c r="G106" s="13"/>
      <c r="H106" s="24">
        <f t="shared" si="4"/>
        <v>0</v>
      </c>
      <c r="I106" s="13"/>
      <c r="J106" s="13"/>
      <c r="K106" s="10" t="e">
        <f t="shared" si="0"/>
        <v>#DIV/0!</v>
      </c>
    </row>
    <row r="107" spans="1:11" s="36" customFormat="1" ht="17.25" customHeight="1" hidden="1">
      <c r="A107" s="45"/>
      <c r="B107" s="45"/>
      <c r="C107" s="4" t="s">
        <v>54</v>
      </c>
      <c r="D107" s="44"/>
      <c r="E107" s="24">
        <f>F107+G107</f>
        <v>0</v>
      </c>
      <c r="F107" s="13"/>
      <c r="G107" s="13"/>
      <c r="H107" s="24">
        <f t="shared" si="4"/>
        <v>0</v>
      </c>
      <c r="I107" s="13"/>
      <c r="J107" s="13"/>
      <c r="K107" s="10" t="e">
        <f t="shared" si="0"/>
        <v>#DIV/0!</v>
      </c>
    </row>
    <row r="108" spans="1:11" s="36" customFormat="1" ht="17.25" customHeight="1" hidden="1">
      <c r="A108" s="45"/>
      <c r="B108" s="45"/>
      <c r="C108" s="4" t="s">
        <v>55</v>
      </c>
      <c r="D108" s="44"/>
      <c r="E108" s="24">
        <f t="shared" si="3"/>
        <v>0</v>
      </c>
      <c r="F108" s="13"/>
      <c r="G108" s="13"/>
      <c r="H108" s="24">
        <f t="shared" si="4"/>
        <v>0</v>
      </c>
      <c r="I108" s="13"/>
      <c r="J108" s="13"/>
      <c r="K108" s="10" t="e">
        <f t="shared" si="0"/>
        <v>#DIV/0!</v>
      </c>
    </row>
    <row r="109" spans="1:11" s="36" customFormat="1" ht="17.25" customHeight="1" hidden="1">
      <c r="A109" s="45"/>
      <c r="B109" s="45"/>
      <c r="C109" s="4" t="s">
        <v>86</v>
      </c>
      <c r="D109" s="44"/>
      <c r="E109" s="24">
        <f t="shared" si="3"/>
        <v>0</v>
      </c>
      <c r="F109" s="13"/>
      <c r="G109" s="13"/>
      <c r="H109" s="24">
        <f t="shared" si="4"/>
        <v>0</v>
      </c>
      <c r="I109" s="13"/>
      <c r="J109" s="13"/>
      <c r="K109" s="10" t="e">
        <f t="shared" si="0"/>
        <v>#DIV/0!</v>
      </c>
    </row>
    <row r="110" spans="1:11" s="16" customFormat="1" ht="17.25" customHeight="1" hidden="1">
      <c r="A110" s="45"/>
      <c r="B110" s="45"/>
      <c r="C110" s="4" t="s">
        <v>163</v>
      </c>
      <c r="D110" s="44"/>
      <c r="E110" s="24">
        <f t="shared" si="3"/>
        <v>0</v>
      </c>
      <c r="F110" s="13"/>
      <c r="G110" s="13"/>
      <c r="H110" s="24">
        <f t="shared" si="4"/>
        <v>0</v>
      </c>
      <c r="I110" s="13"/>
      <c r="J110" s="13"/>
      <c r="K110" s="10" t="e">
        <f t="shared" si="0"/>
        <v>#DIV/0!</v>
      </c>
    </row>
    <row r="111" spans="1:11" s="16" customFormat="1" ht="17.25" customHeight="1" hidden="1">
      <c r="A111" s="45"/>
      <c r="B111" s="45"/>
      <c r="C111" s="4" t="s">
        <v>164</v>
      </c>
      <c r="D111" s="44"/>
      <c r="E111" s="24">
        <f t="shared" si="3"/>
        <v>0</v>
      </c>
      <c r="F111" s="13"/>
      <c r="G111" s="13"/>
      <c r="H111" s="24">
        <f t="shared" si="4"/>
        <v>0</v>
      </c>
      <c r="I111" s="13"/>
      <c r="J111" s="13"/>
      <c r="K111" s="10" t="e">
        <f t="shared" si="0"/>
        <v>#DIV/0!</v>
      </c>
    </row>
    <row r="112" spans="1:11" s="16" customFormat="1" ht="17.25" customHeight="1" hidden="1">
      <c r="A112" s="45"/>
      <c r="B112" s="45"/>
      <c r="C112" s="4" t="s">
        <v>85</v>
      </c>
      <c r="D112" s="44"/>
      <c r="E112" s="24">
        <f t="shared" si="3"/>
        <v>0</v>
      </c>
      <c r="F112" s="13"/>
      <c r="G112" s="13"/>
      <c r="H112" s="24">
        <f t="shared" si="4"/>
        <v>0</v>
      </c>
      <c r="I112" s="13"/>
      <c r="J112" s="13"/>
      <c r="K112" s="10" t="e">
        <f t="shared" si="0"/>
        <v>#DIV/0!</v>
      </c>
    </row>
    <row r="113" spans="1:11" s="36" customFormat="1" ht="17.25" customHeight="1" hidden="1">
      <c r="A113" s="45"/>
      <c r="B113" s="45"/>
      <c r="C113" s="4" t="s">
        <v>62</v>
      </c>
      <c r="D113" s="44"/>
      <c r="E113" s="24">
        <f t="shared" si="3"/>
        <v>0</v>
      </c>
      <c r="F113" s="13"/>
      <c r="G113" s="13"/>
      <c r="H113" s="24">
        <f t="shared" si="4"/>
        <v>0</v>
      </c>
      <c r="I113" s="13"/>
      <c r="J113" s="13"/>
      <c r="K113" s="10" t="e">
        <f t="shared" si="0"/>
        <v>#DIV/0!</v>
      </c>
    </row>
    <row r="114" spans="1:11" s="36" customFormat="1" ht="51.75" customHeight="1">
      <c r="A114" s="5" t="s">
        <v>112</v>
      </c>
      <c r="B114" s="5">
        <v>38</v>
      </c>
      <c r="C114" s="4" t="s">
        <v>19</v>
      </c>
      <c r="D114" s="23" t="s">
        <v>206</v>
      </c>
      <c r="E114" s="24">
        <f t="shared" si="3"/>
        <v>810070</v>
      </c>
      <c r="F114" s="13">
        <v>810070</v>
      </c>
      <c r="G114" s="13"/>
      <c r="H114" s="24">
        <f t="shared" si="4"/>
        <v>28200</v>
      </c>
      <c r="I114" s="13">
        <v>28200</v>
      </c>
      <c r="J114" s="13"/>
      <c r="K114" s="10">
        <f t="shared" si="0"/>
        <v>3.481180638710235</v>
      </c>
    </row>
    <row r="115" spans="1:11" s="36" customFormat="1" ht="51.75" customHeight="1">
      <c r="A115" s="5" t="s">
        <v>113</v>
      </c>
      <c r="B115" s="5">
        <v>39</v>
      </c>
      <c r="C115" s="4" t="s">
        <v>19</v>
      </c>
      <c r="D115" s="23" t="s">
        <v>207</v>
      </c>
      <c r="E115" s="24">
        <f t="shared" si="3"/>
        <v>25730</v>
      </c>
      <c r="F115" s="13">
        <v>25730</v>
      </c>
      <c r="G115" s="13"/>
      <c r="H115" s="24">
        <f t="shared" si="4"/>
        <v>0</v>
      </c>
      <c r="I115" s="13"/>
      <c r="J115" s="13"/>
      <c r="K115" s="10">
        <f t="shared" si="0"/>
        <v>0</v>
      </c>
    </row>
    <row r="116" spans="1:11" s="36" customFormat="1" ht="70.5" customHeight="1">
      <c r="A116" s="5" t="s">
        <v>114</v>
      </c>
      <c r="B116" s="5">
        <v>40</v>
      </c>
      <c r="C116" s="4" t="s">
        <v>19</v>
      </c>
      <c r="D116" s="23" t="s">
        <v>208</v>
      </c>
      <c r="E116" s="24">
        <f t="shared" si="3"/>
        <v>400000</v>
      </c>
      <c r="F116" s="13">
        <v>400000</v>
      </c>
      <c r="G116" s="13"/>
      <c r="H116" s="24">
        <f t="shared" si="4"/>
        <v>0</v>
      </c>
      <c r="I116" s="13"/>
      <c r="J116" s="13"/>
      <c r="K116" s="10">
        <f t="shared" si="0"/>
        <v>0</v>
      </c>
    </row>
    <row r="117" spans="1:11" s="16" customFormat="1" ht="70.5" customHeight="1">
      <c r="A117" s="5" t="s">
        <v>142</v>
      </c>
      <c r="B117" s="5">
        <v>41</v>
      </c>
      <c r="C117" s="4" t="s">
        <v>72</v>
      </c>
      <c r="D117" s="23" t="s">
        <v>73</v>
      </c>
      <c r="E117" s="24">
        <f>F117+G117</f>
        <v>269300</v>
      </c>
      <c r="F117" s="13">
        <v>223300</v>
      </c>
      <c r="G117" s="13">
        <v>46000</v>
      </c>
      <c r="H117" s="24">
        <f t="shared" si="4"/>
        <v>10016.83</v>
      </c>
      <c r="I117" s="13">
        <v>10016.83</v>
      </c>
      <c r="J117" s="13">
        <v>0</v>
      </c>
      <c r="K117" s="10">
        <f t="shared" si="0"/>
        <v>3.7195803936130707</v>
      </c>
    </row>
    <row r="118" spans="1:11" s="36" customFormat="1" ht="78.75">
      <c r="A118" s="5" t="s">
        <v>143</v>
      </c>
      <c r="B118" s="5">
        <v>42</v>
      </c>
      <c r="C118" s="4" t="s">
        <v>20</v>
      </c>
      <c r="D118" s="23" t="s">
        <v>176</v>
      </c>
      <c r="E118" s="24">
        <f t="shared" si="3"/>
        <v>1861500</v>
      </c>
      <c r="F118" s="13">
        <v>1861500</v>
      </c>
      <c r="G118" s="13"/>
      <c r="H118" s="24">
        <f t="shared" si="4"/>
        <v>578952.14</v>
      </c>
      <c r="I118" s="13">
        <v>578952.14</v>
      </c>
      <c r="J118" s="13"/>
      <c r="K118" s="10">
        <f t="shared" si="0"/>
        <v>31.101377383830247</v>
      </c>
    </row>
    <row r="119" spans="1:11" s="16" customFormat="1" ht="78.75" customHeight="1">
      <c r="A119" s="5" t="s">
        <v>144</v>
      </c>
      <c r="B119" s="5">
        <v>43</v>
      </c>
      <c r="C119" s="4" t="s">
        <v>74</v>
      </c>
      <c r="D119" s="23" t="s">
        <v>75</v>
      </c>
      <c r="E119" s="24">
        <f t="shared" si="3"/>
        <v>31400</v>
      </c>
      <c r="F119" s="13">
        <v>31400</v>
      </c>
      <c r="G119" s="13"/>
      <c r="H119" s="24">
        <f t="shared" si="4"/>
        <v>2276.99</v>
      </c>
      <c r="I119" s="13">
        <v>2276.99</v>
      </c>
      <c r="J119" s="13"/>
      <c r="K119" s="10">
        <f t="shared" si="0"/>
        <v>7.251560509554139</v>
      </c>
    </row>
    <row r="120" spans="1:11" s="36" customFormat="1" ht="66" customHeight="1">
      <c r="A120" s="5" t="s">
        <v>169</v>
      </c>
      <c r="B120" s="5">
        <v>44</v>
      </c>
      <c r="C120" s="4" t="s">
        <v>21</v>
      </c>
      <c r="D120" s="23" t="s">
        <v>211</v>
      </c>
      <c r="E120" s="24">
        <f t="shared" si="3"/>
        <v>15000</v>
      </c>
      <c r="F120" s="13">
        <v>15000</v>
      </c>
      <c r="G120" s="13"/>
      <c r="H120" s="24">
        <f t="shared" si="4"/>
        <v>3023.64</v>
      </c>
      <c r="I120" s="13">
        <v>3023.64</v>
      </c>
      <c r="J120" s="13"/>
      <c r="K120" s="10">
        <f t="shared" si="0"/>
        <v>20.157600000000002</v>
      </c>
    </row>
    <row r="121" spans="1:11" s="36" customFormat="1" ht="78.75" customHeight="1">
      <c r="A121" s="5" t="s">
        <v>117</v>
      </c>
      <c r="B121" s="5">
        <v>45</v>
      </c>
      <c r="C121" s="4" t="s">
        <v>22</v>
      </c>
      <c r="D121" s="11" t="s">
        <v>212</v>
      </c>
      <c r="E121" s="24">
        <f t="shared" si="3"/>
        <v>1700000</v>
      </c>
      <c r="F121" s="13"/>
      <c r="G121" s="13">
        <v>1700000</v>
      </c>
      <c r="H121" s="24">
        <f t="shared" si="4"/>
        <v>0</v>
      </c>
      <c r="I121" s="13"/>
      <c r="J121" s="13">
        <v>0</v>
      </c>
      <c r="K121" s="10">
        <f t="shared" si="0"/>
        <v>0</v>
      </c>
    </row>
    <row r="122" spans="1:11" s="36" customFormat="1" ht="78.75" customHeight="1">
      <c r="A122" s="5" t="s">
        <v>118</v>
      </c>
      <c r="B122" s="5">
        <v>46</v>
      </c>
      <c r="C122" s="4" t="s">
        <v>22</v>
      </c>
      <c r="D122" s="11" t="s">
        <v>213</v>
      </c>
      <c r="E122" s="24">
        <f t="shared" si="3"/>
        <v>1960000</v>
      </c>
      <c r="F122" s="13">
        <v>360000</v>
      </c>
      <c r="G122" s="13">
        <v>1600000</v>
      </c>
      <c r="H122" s="24">
        <f t="shared" si="4"/>
        <v>0</v>
      </c>
      <c r="I122" s="13">
        <v>0</v>
      </c>
      <c r="J122" s="13">
        <v>0</v>
      </c>
      <c r="K122" s="10">
        <f t="shared" si="0"/>
        <v>0</v>
      </c>
    </row>
    <row r="123" spans="1:11" s="36" customFormat="1" ht="78.75" customHeight="1">
      <c r="A123" s="5" t="s">
        <v>119</v>
      </c>
      <c r="B123" s="5">
        <v>47</v>
      </c>
      <c r="C123" s="4" t="s">
        <v>23</v>
      </c>
      <c r="D123" s="23" t="s">
        <v>214</v>
      </c>
      <c r="E123" s="24">
        <f t="shared" si="3"/>
        <v>200000</v>
      </c>
      <c r="F123" s="13">
        <v>200000</v>
      </c>
      <c r="G123" s="13"/>
      <c r="H123" s="24">
        <f t="shared" si="4"/>
        <v>0</v>
      </c>
      <c r="I123" s="13">
        <v>0</v>
      </c>
      <c r="J123" s="13"/>
      <c r="K123" s="10"/>
    </row>
    <row r="124" spans="1:11" s="36" customFormat="1" ht="63">
      <c r="A124" s="5" t="s">
        <v>121</v>
      </c>
      <c r="B124" s="5">
        <v>48</v>
      </c>
      <c r="C124" s="4" t="s">
        <v>24</v>
      </c>
      <c r="D124" s="23" t="s">
        <v>216</v>
      </c>
      <c r="E124" s="24">
        <f t="shared" si="3"/>
        <v>1603521</v>
      </c>
      <c r="F124" s="13">
        <v>1603521</v>
      </c>
      <c r="G124" s="13"/>
      <c r="H124" s="24">
        <f t="shared" si="4"/>
        <v>176647.47</v>
      </c>
      <c r="I124" s="13">
        <v>176647.47</v>
      </c>
      <c r="J124" s="13"/>
      <c r="K124" s="10">
        <f t="shared" si="0"/>
        <v>11.016224296407717</v>
      </c>
    </row>
    <row r="125" spans="1:11" s="36" customFormat="1" ht="96" customHeight="1">
      <c r="A125" s="5" t="s">
        <v>122</v>
      </c>
      <c r="B125" s="5">
        <v>49</v>
      </c>
      <c r="C125" s="4" t="s">
        <v>24</v>
      </c>
      <c r="D125" s="23" t="s">
        <v>217</v>
      </c>
      <c r="E125" s="24">
        <f t="shared" si="3"/>
        <v>9355021</v>
      </c>
      <c r="F125" s="13">
        <v>9355021</v>
      </c>
      <c r="G125" s="13"/>
      <c r="H125" s="24">
        <f t="shared" si="4"/>
        <v>2080941.19</v>
      </c>
      <c r="I125" s="13">
        <v>2080941.19</v>
      </c>
      <c r="J125" s="13"/>
      <c r="K125" s="10">
        <f t="shared" si="0"/>
        <v>22.24411030183684</v>
      </c>
    </row>
    <row r="126" spans="1:11" s="36" customFormat="1" ht="75.75" customHeight="1">
      <c r="A126" s="5" t="s">
        <v>123</v>
      </c>
      <c r="B126" s="5">
        <v>50</v>
      </c>
      <c r="C126" s="4" t="s">
        <v>24</v>
      </c>
      <c r="D126" s="23" t="s">
        <v>218</v>
      </c>
      <c r="E126" s="24">
        <f t="shared" si="3"/>
        <v>500000</v>
      </c>
      <c r="F126" s="13">
        <v>500000</v>
      </c>
      <c r="G126" s="13"/>
      <c r="H126" s="24">
        <f t="shared" si="4"/>
        <v>0</v>
      </c>
      <c r="I126" s="13">
        <v>0</v>
      </c>
      <c r="J126" s="13"/>
      <c r="K126" s="10">
        <f t="shared" si="0"/>
        <v>0</v>
      </c>
    </row>
    <row r="127" spans="1:11" s="36" customFormat="1" ht="63" customHeight="1">
      <c r="A127" s="5" t="s">
        <v>124</v>
      </c>
      <c r="B127" s="5">
        <v>51</v>
      </c>
      <c r="C127" s="4" t="s">
        <v>24</v>
      </c>
      <c r="D127" s="23" t="s">
        <v>219</v>
      </c>
      <c r="E127" s="24">
        <f t="shared" si="3"/>
        <v>541458</v>
      </c>
      <c r="F127" s="13">
        <v>541458</v>
      </c>
      <c r="G127" s="13"/>
      <c r="H127" s="24">
        <f t="shared" si="4"/>
        <v>90704.28</v>
      </c>
      <c r="I127" s="13">
        <v>90704.28</v>
      </c>
      <c r="J127" s="13"/>
      <c r="K127" s="10">
        <f t="shared" si="0"/>
        <v>16.75185886994005</v>
      </c>
    </row>
    <row r="128" spans="1:11" s="36" customFormat="1" ht="63" customHeight="1">
      <c r="A128" s="54" t="s">
        <v>130</v>
      </c>
      <c r="B128" s="5">
        <v>52</v>
      </c>
      <c r="C128" s="4" t="s">
        <v>177</v>
      </c>
      <c r="D128" s="23" t="s">
        <v>225</v>
      </c>
      <c r="E128" s="24">
        <f t="shared" si="3"/>
        <v>15303533.58</v>
      </c>
      <c r="F128" s="13">
        <v>15303533.58</v>
      </c>
      <c r="G128" s="13"/>
      <c r="H128" s="24">
        <f t="shared" si="4"/>
        <v>5000000</v>
      </c>
      <c r="I128" s="13">
        <v>5000000</v>
      </c>
      <c r="J128" s="13"/>
      <c r="K128" s="10">
        <f t="shared" si="0"/>
        <v>32.672192823064336</v>
      </c>
    </row>
    <row r="129" spans="1:11" s="36" customFormat="1" ht="63" customHeight="1" hidden="1">
      <c r="A129" s="54"/>
      <c r="B129" s="5"/>
      <c r="C129" s="5">
        <v>1217340</v>
      </c>
      <c r="D129" s="11" t="s">
        <v>171</v>
      </c>
      <c r="E129" s="24">
        <f t="shared" si="3"/>
        <v>0</v>
      </c>
      <c r="F129" s="13"/>
      <c r="G129" s="13"/>
      <c r="H129" s="24">
        <f t="shared" si="4"/>
        <v>0</v>
      </c>
      <c r="I129" s="13"/>
      <c r="J129" s="13"/>
      <c r="K129" s="10" t="e">
        <f t="shared" si="0"/>
        <v>#DIV/0!</v>
      </c>
    </row>
    <row r="130" spans="1:11" s="16" customFormat="1" ht="87" customHeight="1">
      <c r="A130" s="5" t="s">
        <v>168</v>
      </c>
      <c r="B130" s="5">
        <v>53</v>
      </c>
      <c r="C130" s="4" t="s">
        <v>76</v>
      </c>
      <c r="D130" s="23" t="s">
        <v>77</v>
      </c>
      <c r="E130" s="24">
        <f t="shared" si="3"/>
        <v>85000</v>
      </c>
      <c r="F130" s="13">
        <v>35000</v>
      </c>
      <c r="G130" s="13">
        <v>50000</v>
      </c>
      <c r="H130" s="24">
        <f t="shared" si="4"/>
        <v>4041.99</v>
      </c>
      <c r="I130" s="13">
        <v>4041.99</v>
      </c>
      <c r="J130" s="13"/>
      <c r="K130" s="10">
        <f t="shared" si="0"/>
        <v>4.755282352941177</v>
      </c>
    </row>
    <row r="131" spans="1:11" s="36" customFormat="1" ht="29.25" customHeight="1">
      <c r="A131" s="45" t="s">
        <v>120</v>
      </c>
      <c r="B131" s="45">
        <v>54</v>
      </c>
      <c r="C131" s="4" t="s">
        <v>26</v>
      </c>
      <c r="D131" s="55" t="s">
        <v>215</v>
      </c>
      <c r="E131" s="24">
        <f t="shared" si="3"/>
        <v>4476487</v>
      </c>
      <c r="F131" s="13"/>
      <c r="G131" s="13">
        <v>4476487</v>
      </c>
      <c r="H131" s="24">
        <f t="shared" si="4"/>
        <v>0</v>
      </c>
      <c r="I131" s="13"/>
      <c r="J131" s="13">
        <v>0</v>
      </c>
      <c r="K131" s="10">
        <f t="shared" si="0"/>
        <v>0</v>
      </c>
    </row>
    <row r="132" spans="1:11" s="36" customFormat="1" ht="29.25" customHeight="1" hidden="1">
      <c r="A132" s="45"/>
      <c r="B132" s="45"/>
      <c r="C132" s="4" t="s">
        <v>45</v>
      </c>
      <c r="D132" s="55"/>
      <c r="E132" s="24">
        <f t="shared" si="3"/>
        <v>0</v>
      </c>
      <c r="F132" s="13"/>
      <c r="G132" s="13"/>
      <c r="H132" s="24">
        <f t="shared" si="4"/>
        <v>0</v>
      </c>
      <c r="I132" s="13"/>
      <c r="J132" s="13"/>
      <c r="K132" s="10" t="e">
        <f t="shared" si="0"/>
        <v>#DIV/0!</v>
      </c>
    </row>
    <row r="133" spans="1:11" s="36" customFormat="1" ht="60" customHeight="1">
      <c r="A133" s="45"/>
      <c r="B133" s="45"/>
      <c r="C133" s="4" t="s">
        <v>87</v>
      </c>
      <c r="D133" s="55"/>
      <c r="E133" s="24">
        <f>F133+G133</f>
        <v>98000</v>
      </c>
      <c r="F133" s="13">
        <v>98000</v>
      </c>
      <c r="G133" s="13"/>
      <c r="H133" s="24">
        <f>I133+J133</f>
        <v>0</v>
      </c>
      <c r="I133" s="13">
        <v>0</v>
      </c>
      <c r="J133" s="13"/>
      <c r="K133" s="10">
        <f t="shared" si="0"/>
        <v>0</v>
      </c>
    </row>
    <row r="134" spans="1:11" s="36" customFormat="1" ht="63">
      <c r="A134" s="5" t="s">
        <v>116</v>
      </c>
      <c r="B134" s="5">
        <v>55</v>
      </c>
      <c r="C134" s="4" t="s">
        <v>28</v>
      </c>
      <c r="D134" s="23" t="s">
        <v>210</v>
      </c>
      <c r="E134" s="24">
        <f t="shared" si="3"/>
        <v>100000</v>
      </c>
      <c r="F134" s="13">
        <v>100000</v>
      </c>
      <c r="G134" s="13"/>
      <c r="H134" s="24">
        <f t="shared" si="4"/>
        <v>0</v>
      </c>
      <c r="I134" s="13"/>
      <c r="J134" s="13"/>
      <c r="K134" s="10">
        <f t="shared" si="0"/>
        <v>0</v>
      </c>
    </row>
    <row r="135" spans="1:11" s="36" customFormat="1" ht="80.25" customHeight="1">
      <c r="A135" s="5" t="s">
        <v>125</v>
      </c>
      <c r="B135" s="5">
        <v>56</v>
      </c>
      <c r="C135" s="4" t="s">
        <v>43</v>
      </c>
      <c r="D135" s="23" t="s">
        <v>220</v>
      </c>
      <c r="E135" s="24">
        <f t="shared" si="3"/>
        <v>452571.36</v>
      </c>
      <c r="F135" s="13"/>
      <c r="G135" s="13">
        <v>452571.36</v>
      </c>
      <c r="H135" s="24">
        <f t="shared" si="4"/>
        <v>0</v>
      </c>
      <c r="I135" s="13"/>
      <c r="J135" s="13">
        <v>0</v>
      </c>
      <c r="K135" s="10">
        <f t="shared" si="0"/>
        <v>0</v>
      </c>
    </row>
    <row r="136" spans="1:11" s="36" customFormat="1" ht="58.5" customHeight="1">
      <c r="A136" s="5" t="s">
        <v>127</v>
      </c>
      <c r="B136" s="5">
        <v>57</v>
      </c>
      <c r="C136" s="4" t="s">
        <v>58</v>
      </c>
      <c r="D136" s="23" t="s">
        <v>222</v>
      </c>
      <c r="E136" s="24">
        <f t="shared" si="3"/>
        <v>100000</v>
      </c>
      <c r="F136" s="13">
        <v>100000</v>
      </c>
      <c r="G136" s="13"/>
      <c r="H136" s="24">
        <f t="shared" si="4"/>
        <v>17191</v>
      </c>
      <c r="I136" s="13">
        <v>17191</v>
      </c>
      <c r="J136" s="13"/>
      <c r="K136" s="10">
        <f t="shared" si="0"/>
        <v>17.191000000000003</v>
      </c>
    </row>
    <row r="137" spans="1:11" s="16" customFormat="1" ht="69" customHeight="1">
      <c r="A137" s="5" t="s">
        <v>126</v>
      </c>
      <c r="B137" s="5">
        <v>58</v>
      </c>
      <c r="C137" s="4" t="s">
        <v>58</v>
      </c>
      <c r="D137" s="23" t="s">
        <v>221</v>
      </c>
      <c r="E137" s="24">
        <f>F137+G137</f>
        <v>200000</v>
      </c>
      <c r="F137" s="13">
        <v>200000</v>
      </c>
      <c r="G137" s="13"/>
      <c r="H137" s="24">
        <f>I137+J137</f>
        <v>12000</v>
      </c>
      <c r="I137" s="13">
        <v>12000</v>
      </c>
      <c r="J137" s="13"/>
      <c r="K137" s="10">
        <f t="shared" si="0"/>
        <v>6</v>
      </c>
    </row>
    <row r="138" spans="1:11" s="36" customFormat="1" ht="23.25" customHeight="1">
      <c r="A138" s="45" t="s">
        <v>128</v>
      </c>
      <c r="B138" s="45">
        <v>59</v>
      </c>
      <c r="C138" s="4" t="s">
        <v>50</v>
      </c>
      <c r="D138" s="44" t="s">
        <v>223</v>
      </c>
      <c r="E138" s="24">
        <f t="shared" si="3"/>
        <v>1186500</v>
      </c>
      <c r="F138" s="13">
        <f>F140+F139+F142+F141</f>
        <v>1150000</v>
      </c>
      <c r="G138" s="13">
        <f>G140+G139+G142+G141</f>
        <v>36500</v>
      </c>
      <c r="H138" s="24">
        <f>I138+J138</f>
        <v>99523.89</v>
      </c>
      <c r="I138" s="13">
        <f>I140+I139+I142+I141</f>
        <v>99523.89</v>
      </c>
      <c r="J138" s="13">
        <f>J140+J139+J142+J141</f>
        <v>0</v>
      </c>
      <c r="K138" s="10">
        <f t="shared" si="0"/>
        <v>8.388022756005057</v>
      </c>
    </row>
    <row r="139" spans="1:11" s="36" customFormat="1" ht="15.75" customHeight="1">
      <c r="A139" s="45"/>
      <c r="B139" s="45"/>
      <c r="C139" s="4" t="s">
        <v>59</v>
      </c>
      <c r="D139" s="44"/>
      <c r="E139" s="24">
        <f t="shared" si="3"/>
        <v>1080000</v>
      </c>
      <c r="F139" s="13">
        <v>1080000</v>
      </c>
      <c r="G139" s="13"/>
      <c r="H139" s="24">
        <f>I139+J139</f>
        <v>99523.89</v>
      </c>
      <c r="I139" s="13">
        <v>99523.89</v>
      </c>
      <c r="J139" s="13"/>
      <c r="K139" s="10">
        <f t="shared" si="0"/>
        <v>9.215175</v>
      </c>
    </row>
    <row r="140" spans="1:11" s="36" customFormat="1" ht="22.5" customHeight="1">
      <c r="A140" s="45"/>
      <c r="B140" s="45"/>
      <c r="C140" s="4" t="s">
        <v>46</v>
      </c>
      <c r="D140" s="44"/>
      <c r="E140" s="24">
        <f t="shared" si="3"/>
        <v>70000</v>
      </c>
      <c r="F140" s="13">
        <v>70000</v>
      </c>
      <c r="G140" s="13"/>
      <c r="H140" s="24">
        <f>I140+J140</f>
        <v>0</v>
      </c>
      <c r="I140" s="13"/>
      <c r="J140" s="13"/>
      <c r="K140" s="10">
        <f t="shared" si="0"/>
        <v>0</v>
      </c>
    </row>
    <row r="141" spans="1:11" s="36" customFormat="1" ht="22.5" customHeight="1">
      <c r="A141" s="45"/>
      <c r="B141" s="45"/>
      <c r="C141" s="4" t="s">
        <v>61</v>
      </c>
      <c r="D141" s="44"/>
      <c r="E141" s="24">
        <f>F141+G141</f>
        <v>30000</v>
      </c>
      <c r="F141" s="13"/>
      <c r="G141" s="13">
        <v>30000</v>
      </c>
      <c r="H141" s="24">
        <f>I141+J141</f>
        <v>0</v>
      </c>
      <c r="I141" s="13"/>
      <c r="J141" s="13"/>
      <c r="K141" s="10">
        <f t="shared" si="0"/>
        <v>0</v>
      </c>
    </row>
    <row r="142" spans="1:11" s="36" customFormat="1" ht="22.5" customHeight="1">
      <c r="A142" s="45"/>
      <c r="B142" s="45"/>
      <c r="C142" s="4" t="s">
        <v>60</v>
      </c>
      <c r="D142" s="44"/>
      <c r="E142" s="24">
        <f t="shared" si="3"/>
        <v>6500</v>
      </c>
      <c r="F142" s="13"/>
      <c r="G142" s="13">
        <v>6500</v>
      </c>
      <c r="H142" s="24">
        <f t="shared" si="4"/>
        <v>0</v>
      </c>
      <c r="I142" s="13"/>
      <c r="J142" s="13"/>
      <c r="K142" s="10">
        <f t="shared" si="0"/>
        <v>0</v>
      </c>
    </row>
    <row r="143" spans="1:11" s="16" customFormat="1" ht="96.75" customHeight="1">
      <c r="A143" s="5" t="s">
        <v>167</v>
      </c>
      <c r="B143" s="5">
        <v>60</v>
      </c>
      <c r="C143" s="4" t="s">
        <v>78</v>
      </c>
      <c r="D143" s="23" t="s">
        <v>79</v>
      </c>
      <c r="E143" s="24">
        <f t="shared" si="3"/>
        <v>180000</v>
      </c>
      <c r="F143" s="13">
        <v>130000</v>
      </c>
      <c r="G143" s="13">
        <v>50000</v>
      </c>
      <c r="H143" s="24">
        <f t="shared" si="4"/>
        <v>1000</v>
      </c>
      <c r="I143" s="13">
        <v>1000</v>
      </c>
      <c r="J143" s="13"/>
      <c r="K143" s="10">
        <f t="shared" si="0"/>
        <v>0.5555555555555556</v>
      </c>
    </row>
    <row r="144" spans="1:11" s="16" customFormat="1" ht="81.75" customHeight="1">
      <c r="A144" s="5" t="s">
        <v>166</v>
      </c>
      <c r="B144" s="5">
        <v>61</v>
      </c>
      <c r="C144" s="4" t="s">
        <v>80</v>
      </c>
      <c r="D144" s="23" t="s">
        <v>151</v>
      </c>
      <c r="E144" s="24">
        <f t="shared" si="3"/>
        <v>148500</v>
      </c>
      <c r="F144" s="13">
        <v>116000</v>
      </c>
      <c r="G144" s="13">
        <v>32500</v>
      </c>
      <c r="H144" s="24">
        <f t="shared" si="4"/>
        <v>2420</v>
      </c>
      <c r="I144" s="13">
        <v>2420</v>
      </c>
      <c r="J144" s="13"/>
      <c r="K144" s="10">
        <f t="shared" si="0"/>
        <v>1.6296296296296295</v>
      </c>
    </row>
    <row r="145" spans="1:11" s="16" customFormat="1" ht="55.5" customHeight="1">
      <c r="A145" s="5" t="s">
        <v>165</v>
      </c>
      <c r="B145" s="5">
        <v>62</v>
      </c>
      <c r="C145" s="4" t="s">
        <v>56</v>
      </c>
      <c r="D145" s="23" t="s">
        <v>236</v>
      </c>
      <c r="E145" s="24">
        <f t="shared" si="3"/>
        <v>156548</v>
      </c>
      <c r="F145" s="13">
        <v>156548</v>
      </c>
      <c r="G145" s="13"/>
      <c r="H145" s="24">
        <f t="shared" si="4"/>
        <v>49165.11</v>
      </c>
      <c r="I145" s="13">
        <v>49165.11</v>
      </c>
      <c r="J145" s="13"/>
      <c r="K145" s="10">
        <f>H145/E145*100</f>
        <v>31.405773309144802</v>
      </c>
    </row>
    <row r="146" spans="1:11" s="16" customFormat="1" ht="118.5" customHeight="1">
      <c r="A146" s="5" t="s">
        <v>89</v>
      </c>
      <c r="B146" s="5">
        <v>63</v>
      </c>
      <c r="C146" s="4" t="s">
        <v>37</v>
      </c>
      <c r="D146" s="23" t="s">
        <v>232</v>
      </c>
      <c r="E146" s="24">
        <f>F146+G146</f>
        <v>100000</v>
      </c>
      <c r="F146" s="13">
        <v>100000</v>
      </c>
      <c r="G146" s="13"/>
      <c r="H146" s="24">
        <f>I146+J146</f>
        <v>0</v>
      </c>
      <c r="I146" s="13"/>
      <c r="J146" s="13"/>
      <c r="K146" s="10">
        <f>H146/E146*100</f>
        <v>0</v>
      </c>
    </row>
    <row r="147" spans="1:11" ht="49.5" customHeight="1" hidden="1">
      <c r="A147" s="53"/>
      <c r="B147" s="5"/>
      <c r="C147" s="4"/>
      <c r="D147" s="23"/>
      <c r="E147" s="24">
        <f t="shared" si="3"/>
        <v>0</v>
      </c>
      <c r="F147" s="13"/>
      <c r="G147" s="19"/>
      <c r="H147" s="24">
        <f t="shared" si="4"/>
        <v>0</v>
      </c>
      <c r="I147" s="13"/>
      <c r="J147" s="12"/>
      <c r="K147" s="10" t="e">
        <f>H147/E147*100</f>
        <v>#DIV/0!</v>
      </c>
    </row>
    <row r="148" spans="1:11" s="16" customFormat="1" ht="118.5" customHeight="1" hidden="1">
      <c r="A148" s="5"/>
      <c r="B148" s="5"/>
      <c r="C148" s="4"/>
      <c r="D148" s="23"/>
      <c r="E148" s="24">
        <f t="shared" si="3"/>
        <v>0</v>
      </c>
      <c r="F148" s="13"/>
      <c r="G148" s="13"/>
      <c r="H148" s="24">
        <f t="shared" si="4"/>
        <v>0</v>
      </c>
      <c r="I148" s="13"/>
      <c r="J148" s="13"/>
      <c r="K148" s="10" t="e">
        <f>H148/E148*100</f>
        <v>#DIV/0!</v>
      </c>
    </row>
    <row r="149" spans="1:11" s="18" customFormat="1" ht="15.75">
      <c r="A149" s="9"/>
      <c r="B149" s="9"/>
      <c r="C149" s="9"/>
      <c r="D149" s="27" t="s">
        <v>146</v>
      </c>
      <c r="E149" s="24">
        <f t="shared" si="3"/>
        <v>115245367.94</v>
      </c>
      <c r="F149" s="24">
        <f>F6+F13+F14+F21+F22+F23+F24+F25+F26+F37+F38+F39+F40+F41+F42+F43+F44+F45+F47+F48+F49+F50+F51+F52+F59+F60+F61+F62+F63+F64+F65+F66+F67+F68+F69+F70+F71+F72+F73+F76+F77+F80+F81+F82+F83+F84+F88+F89+F90+F91+F92+F93+F96+F97+F98+F114+F115+F116+F117+F118+F119+F120+F123+F124+F125+F126+F127+F129+F130+F131+F132+F133+F134+F135+F136+F137+F138+F143+F144+F145+F146+F147+F148+F121+F122+F128</f>
        <v>90118709.58</v>
      </c>
      <c r="G149" s="24">
        <f>G6+G13+G14+G21+G22+G23+G24+G25+G26+G37+G38+G39+G40+G41+G42+G43+G44+G45+G47+G48+G49+G50+G51+G52+G59+G60+G61+G62+G63+G64+G65+G66+G67+G68+G69+G70+G71+G72+G73+G76+G77+G80+G81+G82+G83+G84+G88+G89+G90+G91+G92+G93+G96+G97+G98+G114+G115+G116+G117+G118+G119+G120+G123+G124+G125+G126+G127+G129+G130+G131+G132+G133+G134+G135+G136+G137+G138+G143+G144+G145+G146+G147+G148+G121+G122+G128</f>
        <v>25126658.36</v>
      </c>
      <c r="H149" s="24">
        <f t="shared" si="4"/>
        <v>17338106.76</v>
      </c>
      <c r="I149" s="24">
        <f>I6+I13+I14+I21+I22+I23+I24+I25+I26+I37+I38+I39+I40+I41+I42+I43+I44+I45+I47+I48+I49+I50+I51+I52+I59+I60+I61+I62+I63+I64+I65+I66+I67+I68+I69+I70+I71+I72+I73+I76+I77+I80+I81+I82+I83+I84+I88+I89+I90+I91+I92+I93+I96+I97+I98+I114+I115+I116+I117+I118+I119+I120+I123+I124+I125+I126+I127+I129+I130+I131+I132+I133+I134+I135+I136+I137+I138+I143+I144+I145+I146+I147+I148+I121+I122+I128</f>
        <v>16936316.01</v>
      </c>
      <c r="J149" s="24">
        <f>J6+J13+J14+J21+J22+J23+J24+J25+J26+J37+J38+J39+J40+J41+J42+J43+J44+J45+J47+J48+J49+J50+J51+J52+J59+J60+J61+J62+J63+J64+J65+J66+J67+J68+J69+J70+J71+J72+J73+J76+J77+J80+J81+J82+J83+J84+J88+J89+J90+J91+J92+J93+J96+J97+J98+J114+J115+J116+J117+J118+J119+J120+J123+J124+J125+J126+J127+J129+J130+J131+J132+J133+J134+J135+J136+J137+J138+J143+J144+J145+J146+J147+J148+J121+J122+J128</f>
        <v>401790.75</v>
      </c>
      <c r="K149" s="10">
        <f>H149/E149*100</f>
        <v>15.044515081097845</v>
      </c>
    </row>
    <row r="150" spans="3:11" s="18" customFormat="1" ht="30.75" customHeight="1">
      <c r="C150" s="47"/>
      <c r="D150" s="47" t="s">
        <v>237</v>
      </c>
      <c r="E150" s="43"/>
      <c r="F150" s="43"/>
      <c r="G150" s="43"/>
      <c r="H150" s="43"/>
      <c r="I150" s="43" t="s">
        <v>156</v>
      </c>
      <c r="J150" s="43"/>
      <c r="K150" s="28"/>
    </row>
    <row r="151" spans="3:11" s="6" customFormat="1" ht="12.75">
      <c r="C151" s="14"/>
      <c r="D151" s="14"/>
      <c r="E151" s="29"/>
      <c r="F151" s="29"/>
      <c r="G151" s="1"/>
      <c r="H151" s="30"/>
      <c r="I151" s="31"/>
      <c r="J151" s="31"/>
      <c r="K151" s="32"/>
    </row>
  </sheetData>
  <sheetProtection/>
  <mergeCells count="65">
    <mergeCell ref="E150:H150"/>
    <mergeCell ref="I150:J150"/>
    <mergeCell ref="A138:A142"/>
    <mergeCell ref="B138:B142"/>
    <mergeCell ref="D138:D142"/>
    <mergeCell ref="A131:A133"/>
    <mergeCell ref="B131:B133"/>
    <mergeCell ref="D131:D133"/>
    <mergeCell ref="A93:A95"/>
    <mergeCell ref="B93:B95"/>
    <mergeCell ref="D93:D95"/>
    <mergeCell ref="A98:A113"/>
    <mergeCell ref="B98:B113"/>
    <mergeCell ref="D98:D113"/>
    <mergeCell ref="A77:A79"/>
    <mergeCell ref="B77:B79"/>
    <mergeCell ref="D77:D79"/>
    <mergeCell ref="A67:A68"/>
    <mergeCell ref="B67:B68"/>
    <mergeCell ref="D67:D68"/>
    <mergeCell ref="A60:A61"/>
    <mergeCell ref="B60:B61"/>
    <mergeCell ref="D60:D61"/>
    <mergeCell ref="A49:A51"/>
    <mergeCell ref="B49:B51"/>
    <mergeCell ref="D49:D51"/>
    <mergeCell ref="A52:A58"/>
    <mergeCell ref="B52:B58"/>
    <mergeCell ref="D52:D58"/>
    <mergeCell ref="A47:A48"/>
    <mergeCell ref="B47:B48"/>
    <mergeCell ref="D47:D48"/>
    <mergeCell ref="A38:A43"/>
    <mergeCell ref="B38:B43"/>
    <mergeCell ref="D38:D43"/>
    <mergeCell ref="A44:A46"/>
    <mergeCell ref="B44:B46"/>
    <mergeCell ref="D44:D46"/>
    <mergeCell ref="A26:A36"/>
    <mergeCell ref="B26:B36"/>
    <mergeCell ref="D26:D36"/>
    <mergeCell ref="B14:B20"/>
    <mergeCell ref="D14:D20"/>
    <mergeCell ref="A21:A25"/>
    <mergeCell ref="B21:B25"/>
    <mergeCell ref="D21:D25"/>
    <mergeCell ref="C1:K1"/>
    <mergeCell ref="C2:K2"/>
    <mergeCell ref="C3:K3"/>
    <mergeCell ref="A6:A12"/>
    <mergeCell ref="B6:B12"/>
    <mergeCell ref="D6:D12"/>
    <mergeCell ref="A14:A20"/>
    <mergeCell ref="B91:B92"/>
    <mergeCell ref="A71:A72"/>
    <mergeCell ref="B71:B72"/>
    <mergeCell ref="D71:D72"/>
    <mergeCell ref="A73:A75"/>
    <mergeCell ref="B73:B75"/>
    <mergeCell ref="D73:D75"/>
    <mergeCell ref="A84:A87"/>
    <mergeCell ref="D84:D87"/>
    <mergeCell ref="B84:B87"/>
    <mergeCell ref="A91:A92"/>
    <mergeCell ref="D91:D9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1" r:id="rId1"/>
  <rowBreaks count="5" manualBreakCount="5">
    <brk id="46" max="10" man="1"/>
    <brk id="66" max="10" man="1"/>
    <brk id="83" max="10" man="1"/>
    <brk id="117" max="14" man="1"/>
    <brk id="1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2022-04-22T07:20:36Z</cp:lastPrinted>
  <dcterms:created xsi:type="dcterms:W3CDTF">2010-01-25T13:09:52Z</dcterms:created>
  <dcterms:modified xsi:type="dcterms:W3CDTF">2022-04-22T07:20:43Z</dcterms:modified>
  <cp:category/>
  <cp:version/>
  <cp:contentType/>
  <cp:contentStatus/>
</cp:coreProperties>
</file>