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'2022'!$A$1:$J$150</definedName>
  </definedNames>
  <calcPr fullCalcOnLoad="1"/>
</workbook>
</file>

<file path=xl/sharedStrings.xml><?xml version="1.0" encoding="utf-8"?>
<sst xmlns="http://schemas.openxmlformats.org/spreadsheetml/2006/main" count="163" uniqueCount="155">
  <si>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</si>
  <si>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</si>
  <si>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</si>
  <si>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</si>
  <si>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</si>
  <si>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</si>
  <si>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</si>
  <si>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</si>
  <si>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</si>
  <si>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</si>
  <si>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</si>
  <si>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</si>
  <si>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</si>
  <si>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</si>
  <si>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</si>
  <si>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</si>
  <si>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</si>
  <si>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</si>
  <si>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</si>
  <si>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</si>
  <si>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</si>
  <si>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</si>
  <si>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</si>
  <si>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</si>
  <si>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</si>
  <si>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</si>
  <si>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</si>
  <si>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</si>
  <si>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</si>
  <si>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</si>
  <si>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</si>
  <si>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</si>
  <si>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</si>
  <si>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</si>
  <si>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</si>
  <si>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</si>
  <si>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</si>
  <si>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</si>
  <si>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</si>
  <si>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</si>
  <si>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</si>
  <si>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</si>
  <si>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</si>
  <si>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</si>
  <si>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</si>
  <si>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</si>
  <si>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</si>
  <si>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</si>
  <si>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</si>
  <si>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</si>
  <si>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</si>
  <si>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</si>
  <si>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</si>
  <si>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</si>
  <si>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</si>
  <si>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</si>
  <si>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</si>
  <si>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</si>
  <si>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</si>
  <si>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</si>
  <si>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</si>
  <si>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</si>
  <si>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</si>
  <si>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</si>
  <si>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</si>
  <si>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</si>
  <si>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</si>
  <si>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</si>
  <si>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</si>
  <si>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</si>
  <si>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</si>
  <si>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</si>
  <si>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</si>
  <si>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</si>
  <si>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</si>
  <si>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</si>
  <si>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</si>
  <si>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</si>
  <si>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</si>
  <si>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</si>
  <si>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</si>
  <si>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</si>
  <si>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</si>
  <si>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</si>
  <si>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</si>
  <si>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</si>
  <si>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</si>
  <si>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</si>
  <si>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</si>
  <si>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</si>
  <si>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</si>
  <si>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</si>
  <si>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</si>
  <si>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</si>
  <si>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</si>
  <si>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</si>
  <si>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</si>
  <si>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</si>
  <si>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</si>
  <si>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</si>
  <si>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</si>
  <si>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</si>
  <si>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</si>
  <si>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</si>
  <si>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</si>
  <si>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</si>
  <si>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</si>
  <si>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</si>
  <si>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</si>
  <si>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</si>
  <si>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</si>
  <si>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</si>
  <si>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</si>
  <si>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</si>
  <si>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</si>
  <si>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</si>
  <si>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</si>
  <si>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</si>
  <si>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</si>
  <si>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</si>
  <si>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</si>
  <si>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</si>
  <si>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</si>
  <si>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</si>
  <si>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</si>
  <si>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</si>
  <si>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</si>
  <si>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</si>
  <si>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</si>
  <si>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</si>
  <si>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</si>
  <si>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</si>
  <si>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</si>
  <si>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</si>
  <si>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</si>
  <si>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</si>
  <si>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</si>
  <si>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</si>
  <si>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</si>
  <si>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</si>
  <si>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</si>
  <si>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</si>
  <si>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</si>
  <si>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</si>
  <si>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</si>
  <si>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</si>
  <si>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</si>
  <si>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</si>
  <si>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</si>
  <si>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</si>
  <si>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</si>
  <si>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8 місяців 2022 рік</t>
  </si>
  <si>
    <t xml:space="preserve">План на 01.09.2022    </t>
  </si>
  <si>
    <t>Касові видатки на 01.09.2022</t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</si>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</sst>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4"/>
  <sheetViews>
    <sheetView tabSelected="1" view="pageBreakPreview" zoomScale="66" zoomScaleNormal="107" zoomScaleSheetLayoutView="66" zoomScalePageLayoutView="0" workbookViewId="0" topLeftCell="A1">
      <pane xSplit="1" ySplit="5" topLeftCell="B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9" sqref="E149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147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151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36</v>
      </c>
      <c r="C3" s="132" t="s">
        <v>32</v>
      </c>
      <c r="D3" s="134" t="s">
        <v>152</v>
      </c>
      <c r="E3" s="136" t="s">
        <v>153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80216064</v>
      </c>
      <c r="D6" s="36">
        <f>D7+D16</f>
        <v>62358905</v>
      </c>
      <c r="E6" s="36">
        <f>E7+E16</f>
        <v>51948560.24999999</v>
      </c>
      <c r="F6" s="37">
        <f aca="true" t="shared" si="0" ref="F6:F72">E6-D6</f>
        <v>-10410344.750000007</v>
      </c>
      <c r="G6" s="38">
        <f aca="true" t="shared" si="1" ref="G6:G72">E6/D6</f>
        <v>0.83305760821169</v>
      </c>
      <c r="H6" s="39" t="e">
        <f>E6-#REF!</f>
        <v>#REF!</v>
      </c>
      <c r="I6" s="40">
        <f aca="true" t="shared" si="2" ref="I6:I72">E6-C6</f>
        <v>-28267503.750000007</v>
      </c>
      <c r="J6" s="41">
        <f aca="true" t="shared" si="3" ref="J6:J72">E6/C6</f>
        <v>0.6476079435909494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77090964</v>
      </c>
      <c r="D7" s="43">
        <f>D8+D15+D11+D9+D12+D13+D10+D14</f>
        <v>59822655</v>
      </c>
      <c r="E7" s="43">
        <f>E8+E15+E11+E9+E12+E13+E10+E14</f>
        <v>50895318.559999995</v>
      </c>
      <c r="F7" s="43">
        <f t="shared" si="0"/>
        <v>-8927336.440000005</v>
      </c>
      <c r="G7" s="44">
        <f t="shared" si="1"/>
        <v>0.8507699726800824</v>
      </c>
      <c r="H7" s="45" t="e">
        <f>E7-#REF!</f>
        <v>#REF!</v>
      </c>
      <c r="I7" s="46">
        <f t="shared" si="2"/>
        <v>-26195645.440000005</v>
      </c>
      <c r="J7" s="47">
        <f t="shared" si="3"/>
        <v>0.6601982375003119</v>
      </c>
    </row>
    <row r="8" spans="1:10" s="17" customFormat="1" ht="23.25" customHeight="1">
      <c r="A8" s="48" t="s">
        <v>37</v>
      </c>
      <c r="B8" s="49">
        <v>32442025</v>
      </c>
      <c r="C8" s="50">
        <v>34996752</v>
      </c>
      <c r="D8" s="51">
        <v>25802265</v>
      </c>
      <c r="E8" s="52">
        <v>22709975.03</v>
      </c>
      <c r="F8" s="53">
        <f t="shared" si="0"/>
        <v>-3092289.969999999</v>
      </c>
      <c r="G8" s="54">
        <f t="shared" si="1"/>
        <v>0.8801543209481804</v>
      </c>
      <c r="H8" s="55" t="e">
        <f>E8-#REF!</f>
        <v>#REF!</v>
      </c>
      <c r="I8" s="56">
        <f t="shared" si="2"/>
        <v>-12286776.969999999</v>
      </c>
      <c r="J8" s="57">
        <f t="shared" si="3"/>
        <v>0.6489166488935888</v>
      </c>
    </row>
    <row r="9" spans="1:10" s="17" customFormat="1" ht="23.25" customHeight="1">
      <c r="A9" s="48" t="s">
        <v>38</v>
      </c>
      <c r="B9" s="49">
        <v>2406850</v>
      </c>
      <c r="C9" s="50">
        <v>2456850</v>
      </c>
      <c r="D9" s="58">
        <v>1877520</v>
      </c>
      <c r="E9" s="59">
        <v>1495653.48</v>
      </c>
      <c r="F9" s="53">
        <f t="shared" si="0"/>
        <v>-381866.52</v>
      </c>
      <c r="G9" s="54">
        <f t="shared" si="1"/>
        <v>0.7966112105330436</v>
      </c>
      <c r="H9" s="55" t="e">
        <f>E9-#REF!</f>
        <v>#REF!</v>
      </c>
      <c r="I9" s="56">
        <f t="shared" si="2"/>
        <v>-961196.52</v>
      </c>
      <c r="J9" s="57">
        <f t="shared" si="3"/>
        <v>0.6087687404603456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16139930</v>
      </c>
      <c r="E10" s="61">
        <v>13191562.88</v>
      </c>
      <c r="F10" s="53">
        <f t="shared" si="0"/>
        <v>-2948367.119999999</v>
      </c>
      <c r="G10" s="54">
        <f t="shared" si="1"/>
        <v>0.8173246649768617</v>
      </c>
      <c r="H10" s="55" t="e">
        <f>E10-#REF!</f>
        <v>#REF!</v>
      </c>
      <c r="I10" s="56">
        <f t="shared" si="2"/>
        <v>-4698437.119999999</v>
      </c>
      <c r="J10" s="57">
        <f t="shared" si="3"/>
        <v>0.7373707590832868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1565380</v>
      </c>
      <c r="E11" s="63">
        <v>1249691.65</v>
      </c>
      <c r="F11" s="53">
        <f t="shared" si="0"/>
        <v>-315688.3500000001</v>
      </c>
      <c r="G11" s="54">
        <f t="shared" si="1"/>
        <v>0.7983311719837994</v>
      </c>
      <c r="H11" s="55" t="e">
        <f>E11-#REF!</f>
        <v>#REF!</v>
      </c>
      <c r="I11" s="56">
        <f t="shared" si="2"/>
        <v>-1005608.3500000001</v>
      </c>
      <c r="J11" s="57">
        <f t="shared" si="3"/>
        <v>0.5541132665277346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1097740</v>
      </c>
      <c r="E12" s="65">
        <v>1034703.15</v>
      </c>
      <c r="F12" s="53">
        <f t="shared" si="0"/>
        <v>-63036.84999999998</v>
      </c>
      <c r="G12" s="54">
        <f t="shared" si="1"/>
        <v>0.9425757920819138</v>
      </c>
      <c r="H12" s="55" t="e">
        <f>E12-#REF!</f>
        <v>#REF!</v>
      </c>
      <c r="I12" s="56">
        <f t="shared" si="2"/>
        <v>-445996.85</v>
      </c>
      <c r="J12" s="57">
        <f t="shared" si="3"/>
        <v>0.6987932396839333</v>
      </c>
    </row>
    <row r="13" spans="1:10" s="17" customFormat="1" ht="23.25" customHeight="1">
      <c r="A13" s="48" t="s">
        <v>42</v>
      </c>
      <c r="B13" s="49">
        <v>6646480</v>
      </c>
      <c r="C13" s="50">
        <v>6686480</v>
      </c>
      <c r="D13" s="66">
        <v>4898554</v>
      </c>
      <c r="E13" s="67">
        <v>4268303.84</v>
      </c>
      <c r="F13" s="53">
        <f t="shared" si="0"/>
        <v>-630250.1600000001</v>
      </c>
      <c r="G13" s="54">
        <f t="shared" si="1"/>
        <v>0.8713395504060995</v>
      </c>
      <c r="H13" s="55" t="e">
        <f>E13-#REF!</f>
        <v>#REF!</v>
      </c>
      <c r="I13" s="56">
        <f t="shared" si="2"/>
        <v>-2418176.16</v>
      </c>
      <c r="J13" s="57">
        <f t="shared" si="3"/>
        <v>0.638348404541702</v>
      </c>
    </row>
    <row r="14" spans="1:10" s="17" customFormat="1" ht="36" customHeight="1">
      <c r="A14" s="48" t="s">
        <v>43</v>
      </c>
      <c r="B14" s="49">
        <v>4310000</v>
      </c>
      <c r="C14" s="50">
        <v>4340000</v>
      </c>
      <c r="D14" s="66">
        <v>3259584</v>
      </c>
      <c r="E14" s="67">
        <v>2415517.8</v>
      </c>
      <c r="F14" s="53">
        <f t="shared" si="0"/>
        <v>-844066.2000000002</v>
      </c>
      <c r="G14" s="54">
        <f t="shared" si="1"/>
        <v>0.7410509439241326</v>
      </c>
      <c r="H14" s="55" t="e">
        <f>E14-#REF!</f>
        <v>#REF!</v>
      </c>
      <c r="I14" s="56">
        <f t="shared" si="2"/>
        <v>-1924482.2000000002</v>
      </c>
      <c r="J14" s="57">
        <f t="shared" si="3"/>
        <v>0.5565709216589861</v>
      </c>
    </row>
    <row r="15" spans="1:10" s="17" customFormat="1" ht="23.25" customHeight="1">
      <c r="A15" s="48" t="s">
        <v>44</v>
      </c>
      <c r="B15" s="49">
        <v>6784882</v>
      </c>
      <c r="C15" s="50">
        <v>6984882</v>
      </c>
      <c r="D15" s="68">
        <v>5181682</v>
      </c>
      <c r="E15" s="69">
        <v>4529910.73</v>
      </c>
      <c r="F15" s="53">
        <f t="shared" si="0"/>
        <v>-651771.2699999996</v>
      </c>
      <c r="G15" s="54">
        <f t="shared" si="1"/>
        <v>0.8742162737890902</v>
      </c>
      <c r="H15" s="55" t="e">
        <f>E15-#REF!</f>
        <v>#REF!</v>
      </c>
      <c r="I15" s="56">
        <f t="shared" si="2"/>
        <v>-2454971.2699999996</v>
      </c>
      <c r="J15" s="57">
        <f t="shared" si="3"/>
        <v>0.6485307454012824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3125100</v>
      </c>
      <c r="D16" s="43">
        <f>D17+D19+D20+D21+D23+D18+D22</f>
        <v>2536250</v>
      </c>
      <c r="E16" s="43">
        <f>E17+E19+E20+E21+E23+E18+E22</f>
        <v>1053241.69</v>
      </c>
      <c r="F16" s="43">
        <f t="shared" si="0"/>
        <v>-1483008.31</v>
      </c>
      <c r="G16" s="44">
        <f t="shared" si="1"/>
        <v>0.4152751858058156</v>
      </c>
      <c r="H16" s="45"/>
      <c r="I16" s="46">
        <f t="shared" si="2"/>
        <v>-2071858.31</v>
      </c>
      <c r="J16" s="47">
        <f t="shared" si="3"/>
        <v>0.3370265559502096</v>
      </c>
    </row>
    <row r="17" spans="1:10" s="17" customFormat="1" ht="59.25" customHeight="1">
      <c r="A17" s="48" t="s">
        <v>45</v>
      </c>
      <c r="B17" s="49">
        <v>2235800</v>
      </c>
      <c r="C17" s="50">
        <v>2758700</v>
      </c>
      <c r="D17" s="51">
        <v>2261900</v>
      </c>
      <c r="E17" s="52">
        <v>1003077.05</v>
      </c>
      <c r="F17" s="53">
        <f t="shared" si="0"/>
        <v>-1258822.95</v>
      </c>
      <c r="G17" s="54">
        <f t="shared" si="1"/>
        <v>0.4434665767717406</v>
      </c>
      <c r="H17" s="55"/>
      <c r="I17" s="56">
        <f t="shared" si="2"/>
        <v>-1755622.95</v>
      </c>
      <c r="J17" s="57">
        <f t="shared" si="3"/>
        <v>0.3636049769819118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11000</v>
      </c>
      <c r="E18" s="52">
        <v>0</v>
      </c>
      <c r="F18" s="53">
        <f t="shared" si="0"/>
        <v>-11000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136</v>
      </c>
      <c r="B19" s="49">
        <v>30000</v>
      </c>
      <c r="C19" s="50">
        <v>30000</v>
      </c>
      <c r="D19" s="60">
        <v>28500</v>
      </c>
      <c r="E19" s="61">
        <v>700</v>
      </c>
      <c r="F19" s="53">
        <f t="shared" si="0"/>
        <v>-27800</v>
      </c>
      <c r="G19" s="54">
        <f t="shared" si="1"/>
        <v>0.02456140350877193</v>
      </c>
      <c r="H19" s="55"/>
      <c r="I19" s="56">
        <f t="shared" si="2"/>
        <v>-29300</v>
      </c>
      <c r="J19" s="57">
        <f t="shared" si="3"/>
        <v>0.023333333333333334</v>
      </c>
    </row>
    <row r="20" spans="1:10" s="17" customFormat="1" ht="75" customHeight="1">
      <c r="A20" s="48" t="s">
        <v>137</v>
      </c>
      <c r="B20" s="49">
        <v>4000</v>
      </c>
      <c r="C20" s="50">
        <v>8400</v>
      </c>
      <c r="D20" s="62">
        <v>8400</v>
      </c>
      <c r="E20" s="63">
        <v>4400</v>
      </c>
      <c r="F20" s="53">
        <f t="shared" si="0"/>
        <v>-4000</v>
      </c>
      <c r="G20" s="54">
        <f t="shared" si="1"/>
        <v>0.5238095238095238</v>
      </c>
      <c r="H20" s="55"/>
      <c r="I20" s="56">
        <f t="shared" si="2"/>
        <v>-4000</v>
      </c>
      <c r="J20" s="57">
        <f t="shared" si="3"/>
        <v>0.5238095238095238</v>
      </c>
    </row>
    <row r="21" spans="1:10" s="17" customFormat="1" ht="81" customHeight="1">
      <c r="A21" s="70" t="s">
        <v>47</v>
      </c>
      <c r="B21" s="49">
        <v>15000</v>
      </c>
      <c r="C21" s="50">
        <v>15000</v>
      </c>
      <c r="D21" s="66">
        <v>15000</v>
      </c>
      <c r="E21" s="67">
        <v>3023.64</v>
      </c>
      <c r="F21" s="53">
        <f t="shared" si="0"/>
        <v>-11976.36</v>
      </c>
      <c r="G21" s="54">
        <f t="shared" si="1"/>
        <v>0.201576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209450</v>
      </c>
      <c r="E22" s="67">
        <v>42041</v>
      </c>
      <c r="F22" s="53">
        <f t="shared" si="0"/>
        <v>-167409</v>
      </c>
      <c r="G22" s="54">
        <f t="shared" si="1"/>
        <v>0.2007209357841967</v>
      </c>
      <c r="H22" s="55"/>
      <c r="I22" s="56">
        <f t="shared" si="2"/>
        <v>-257959</v>
      </c>
      <c r="J22" s="57">
        <f t="shared" si="3"/>
        <v>0.14013666666666666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303472868.87</v>
      </c>
      <c r="D24" s="72">
        <f>SUM(D25:D38)</f>
        <v>222405780.87</v>
      </c>
      <c r="E24" s="72">
        <f>SUM(E25:E38)</f>
        <v>188789158.48999998</v>
      </c>
      <c r="F24" s="37">
        <f t="shared" si="0"/>
        <v>-33616622.380000025</v>
      </c>
      <c r="G24" s="38">
        <f t="shared" si="1"/>
        <v>0.8488500512509182</v>
      </c>
      <c r="H24" s="73" t="e">
        <f>H25+H26+#REF!+H29+H33+H37+#REF!+#REF!+#REF!</f>
        <v>#REF!</v>
      </c>
      <c r="I24" s="40">
        <f t="shared" si="2"/>
        <v>-114683710.38000003</v>
      </c>
      <c r="J24" s="41">
        <f t="shared" si="3"/>
        <v>0.6220956726476673</v>
      </c>
    </row>
    <row r="25" spans="1:10" s="17" customFormat="1" ht="37.5" customHeight="1">
      <c r="A25" s="48" t="s">
        <v>50</v>
      </c>
      <c r="B25" s="49">
        <v>53569722</v>
      </c>
      <c r="C25" s="49">
        <v>62459471</v>
      </c>
      <c r="D25" s="74">
        <v>48276472</v>
      </c>
      <c r="E25" s="75">
        <v>36286321.69</v>
      </c>
      <c r="F25" s="53">
        <f t="shared" si="0"/>
        <v>-11990150.310000002</v>
      </c>
      <c r="G25" s="54">
        <f t="shared" si="1"/>
        <v>0.7516357386264679</v>
      </c>
      <c r="H25" s="76"/>
      <c r="I25" s="56">
        <f t="shared" si="2"/>
        <v>-26173149.310000002</v>
      </c>
      <c r="J25" s="57">
        <f t="shared" si="3"/>
        <v>0.5809578773089512</v>
      </c>
    </row>
    <row r="26" spans="1:10" s="17" customFormat="1" ht="54.75" customHeight="1">
      <c r="A26" s="48" t="s">
        <v>51</v>
      </c>
      <c r="B26" s="49">
        <v>60398500</v>
      </c>
      <c r="C26" s="77">
        <v>84232145</v>
      </c>
      <c r="D26" s="77">
        <v>61984856</v>
      </c>
      <c r="E26" s="78">
        <v>44789340.8</v>
      </c>
      <c r="F26" s="53">
        <f t="shared" si="0"/>
        <v>-17195515.200000003</v>
      </c>
      <c r="G26" s="54">
        <f t="shared" si="1"/>
        <v>0.7225852198478931</v>
      </c>
      <c r="H26" s="76"/>
      <c r="I26" s="56">
        <f t="shared" si="2"/>
        <v>-39442804.2</v>
      </c>
      <c r="J26" s="57">
        <f t="shared" si="3"/>
        <v>0.5317369135025589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81972700</v>
      </c>
      <c r="E27" s="78">
        <v>81961298.6</v>
      </c>
      <c r="F27" s="53">
        <f t="shared" si="0"/>
        <v>-11401.40000000596</v>
      </c>
      <c r="G27" s="54">
        <f t="shared" si="1"/>
        <v>0.9998609122305352</v>
      </c>
      <c r="H27" s="76"/>
      <c r="I27" s="56">
        <f t="shared" si="2"/>
        <v>-35512501.400000006</v>
      </c>
      <c r="J27" s="57">
        <f t="shared" si="3"/>
        <v>0.6976985387379994</v>
      </c>
    </row>
    <row r="28" spans="1:10" s="17" customFormat="1" ht="54.75" customHeight="1">
      <c r="A28" s="70" t="s">
        <v>139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8824800</v>
      </c>
      <c r="D29" s="79">
        <v>6964200</v>
      </c>
      <c r="E29" s="80">
        <v>5551550.08</v>
      </c>
      <c r="F29" s="53">
        <f t="shared" si="0"/>
        <v>-1412649.92</v>
      </c>
      <c r="G29" s="54">
        <f t="shared" si="1"/>
        <v>0.7971554636569886</v>
      </c>
      <c r="H29" s="76"/>
      <c r="I29" s="56">
        <f t="shared" si="2"/>
        <v>-3273249.92</v>
      </c>
      <c r="J29" s="57">
        <f t="shared" si="3"/>
        <v>0.6290850874807361</v>
      </c>
    </row>
    <row r="30" spans="1:10" s="17" customFormat="1" ht="54">
      <c r="A30" s="48" t="s">
        <v>138</v>
      </c>
      <c r="B30" s="49">
        <v>18235600</v>
      </c>
      <c r="C30" s="49">
        <v>19579100</v>
      </c>
      <c r="D30" s="49">
        <v>14912200</v>
      </c>
      <c r="E30" s="49">
        <v>13444960.84</v>
      </c>
      <c r="F30" s="53">
        <f t="shared" si="0"/>
        <v>-1467239.1600000001</v>
      </c>
      <c r="G30" s="54">
        <f t="shared" si="1"/>
        <v>0.9016081356204987</v>
      </c>
      <c r="H30" s="81"/>
      <c r="I30" s="56">
        <f t="shared" si="2"/>
        <v>-6134139.16</v>
      </c>
      <c r="J30" s="57">
        <f t="shared" si="3"/>
        <v>0.6866996358361722</v>
      </c>
    </row>
    <row r="31" spans="1:10" s="17" customFormat="1" ht="53.25" customHeight="1">
      <c r="A31" s="48" t="s">
        <v>54</v>
      </c>
      <c r="B31" s="49">
        <v>4381700</v>
      </c>
      <c r="C31" s="49">
        <v>5779700</v>
      </c>
      <c r="D31" s="49">
        <v>4294830</v>
      </c>
      <c r="E31" s="49">
        <v>3855061.14</v>
      </c>
      <c r="F31" s="53">
        <f t="shared" si="0"/>
        <v>-439768.85999999987</v>
      </c>
      <c r="G31" s="54">
        <f t="shared" si="1"/>
        <v>0.8976050600373007</v>
      </c>
      <c r="H31" s="81"/>
      <c r="I31" s="56">
        <f t="shared" si="2"/>
        <v>-1924638.8599999999</v>
      </c>
      <c r="J31" s="57">
        <f t="shared" si="3"/>
        <v>0.6670002145440075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76010</v>
      </c>
      <c r="E32" s="49">
        <v>14480</v>
      </c>
      <c r="F32" s="53">
        <f t="shared" si="0"/>
        <v>-61530</v>
      </c>
      <c r="G32" s="54">
        <f t="shared" si="1"/>
        <v>0.19050124983554795</v>
      </c>
      <c r="H32" s="81"/>
      <c r="I32" s="56">
        <f t="shared" si="2"/>
        <v>-69530</v>
      </c>
      <c r="J32" s="57">
        <f t="shared" si="3"/>
        <v>0.17236043328175218</v>
      </c>
    </row>
    <row r="33" spans="1:10" s="17" customFormat="1" ht="69" customHeight="1">
      <c r="A33" s="48" t="s">
        <v>56</v>
      </c>
      <c r="B33" s="49">
        <v>299050</v>
      </c>
      <c r="C33" s="49">
        <v>318550</v>
      </c>
      <c r="D33" s="82">
        <v>213610</v>
      </c>
      <c r="E33" s="83">
        <v>133395.76</v>
      </c>
      <c r="F33" s="53">
        <f t="shared" si="0"/>
        <v>-80214.23999999999</v>
      </c>
      <c r="G33" s="54">
        <f t="shared" si="1"/>
        <v>0.624482748934975</v>
      </c>
      <c r="H33" s="76"/>
      <c r="I33" s="56">
        <f t="shared" si="2"/>
        <v>-185154.24</v>
      </c>
      <c r="J33" s="57">
        <f t="shared" si="3"/>
        <v>0.41875925286454246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1225900</v>
      </c>
      <c r="E34" s="83">
        <v>1001219.75</v>
      </c>
      <c r="F34" s="53">
        <f t="shared" si="0"/>
        <v>-224680.25</v>
      </c>
      <c r="G34" s="54">
        <f t="shared" si="1"/>
        <v>0.8167222040949507</v>
      </c>
      <c r="H34" s="76"/>
      <c r="I34" s="56">
        <f t="shared" si="2"/>
        <v>-755610.25</v>
      </c>
      <c r="J34" s="57">
        <f t="shared" si="3"/>
        <v>0.5699013279600189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14" customHeight="1">
      <c r="A36" s="70" t="s">
        <v>140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1703900</v>
      </c>
      <c r="D37" s="84">
        <v>1347900</v>
      </c>
      <c r="E37" s="85">
        <v>969089.27</v>
      </c>
      <c r="F37" s="53">
        <f t="shared" si="0"/>
        <v>-378810.73</v>
      </c>
      <c r="G37" s="54">
        <f t="shared" si="1"/>
        <v>0.7189622894873507</v>
      </c>
      <c r="H37" s="76"/>
      <c r="I37" s="56">
        <f t="shared" si="2"/>
        <v>-734810.73</v>
      </c>
      <c r="J37" s="57">
        <f t="shared" si="3"/>
        <v>0.5687477375432831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208280</v>
      </c>
      <c r="E38" s="85">
        <v>90340.8</v>
      </c>
      <c r="F38" s="53">
        <f t="shared" si="0"/>
        <v>-117939.2</v>
      </c>
      <c r="G38" s="54">
        <f t="shared" si="1"/>
        <v>0.43374687920107546</v>
      </c>
      <c r="H38" s="76"/>
      <c r="I38" s="56">
        <f t="shared" si="2"/>
        <v>-241399.2</v>
      </c>
      <c r="J38" s="57">
        <f t="shared" si="3"/>
        <v>0.2723241092421776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29523366</v>
      </c>
      <c r="D39" s="37">
        <f>SUM(D40:D47)</f>
        <v>21034260</v>
      </c>
      <c r="E39" s="37">
        <f>SUM(E40:E47)</f>
        <v>12835264.639999999</v>
      </c>
      <c r="F39" s="37">
        <f t="shared" si="0"/>
        <v>-8198995.360000001</v>
      </c>
      <c r="G39" s="38">
        <f t="shared" si="1"/>
        <v>0.610207568034245</v>
      </c>
      <c r="H39" s="86" t="e">
        <f>E39-#REF!</f>
        <v>#REF!</v>
      </c>
      <c r="I39" s="40">
        <f t="shared" si="2"/>
        <v>-16688101.360000001</v>
      </c>
      <c r="J39" s="41">
        <f t="shared" si="3"/>
        <v>0.43474936563805083</v>
      </c>
    </row>
    <row r="40" spans="1:10" s="17" customFormat="1" ht="54" customHeight="1">
      <c r="A40" s="48" t="s">
        <v>61</v>
      </c>
      <c r="B40" s="49">
        <v>12698135</v>
      </c>
      <c r="C40" s="49">
        <v>15743135</v>
      </c>
      <c r="D40" s="87">
        <v>10268209</v>
      </c>
      <c r="E40" s="88">
        <v>6407620.95</v>
      </c>
      <c r="F40" s="53">
        <f t="shared" si="0"/>
        <v>-3860588.05</v>
      </c>
      <c r="G40" s="54">
        <f t="shared" si="1"/>
        <v>0.6240251781006795</v>
      </c>
      <c r="H40" s="81" t="e">
        <f>E40-#REF!</f>
        <v>#REF!</v>
      </c>
      <c r="I40" s="56">
        <f t="shared" si="2"/>
        <v>-9335514.05</v>
      </c>
      <c r="J40" s="57">
        <f t="shared" si="3"/>
        <v>0.4070104810763549</v>
      </c>
    </row>
    <row r="41" spans="1:10" s="17" customFormat="1" ht="72" customHeight="1">
      <c r="A41" s="70" t="s">
        <v>62</v>
      </c>
      <c r="B41" s="49">
        <v>5301600</v>
      </c>
      <c r="C41" s="49">
        <v>6581235</v>
      </c>
      <c r="D41" s="89">
        <v>4852275</v>
      </c>
      <c r="E41" s="49">
        <v>3628779.84</v>
      </c>
      <c r="F41" s="53">
        <f t="shared" si="0"/>
        <v>-1223495.1600000001</v>
      </c>
      <c r="G41" s="54">
        <f t="shared" si="1"/>
        <v>0.7478512326692118</v>
      </c>
      <c r="H41" s="81" t="e">
        <f>E41-#REF!</f>
        <v>#REF!</v>
      </c>
      <c r="I41" s="56">
        <f t="shared" si="2"/>
        <v>-2952455.16</v>
      </c>
      <c r="J41" s="57">
        <f t="shared" si="3"/>
        <v>0.5513828088497068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2736326</v>
      </c>
      <c r="E42" s="91">
        <v>1049372.51</v>
      </c>
      <c r="F42" s="53">
        <f t="shared" si="0"/>
        <v>-1686953.49</v>
      </c>
      <c r="G42" s="54">
        <f t="shared" si="1"/>
        <v>0.3834968896249935</v>
      </c>
      <c r="H42" s="81"/>
      <c r="I42" s="56">
        <f t="shared" si="2"/>
        <v>-2058323.49</v>
      </c>
      <c r="J42" s="57">
        <f t="shared" si="3"/>
        <v>0.3376689708388465</v>
      </c>
    </row>
    <row r="43" spans="1:10" s="17" customFormat="1" ht="90.75" customHeight="1">
      <c r="A43" s="48" t="s">
        <v>64</v>
      </c>
      <c r="B43" s="49">
        <v>3552400</v>
      </c>
      <c r="C43" s="49">
        <v>3552400</v>
      </c>
      <c r="D43" s="92">
        <v>2718550</v>
      </c>
      <c r="E43" s="93">
        <v>1731622.99</v>
      </c>
      <c r="F43" s="53">
        <f t="shared" si="0"/>
        <v>-986927.01</v>
      </c>
      <c r="G43" s="54">
        <f t="shared" si="1"/>
        <v>0.6369656581633591</v>
      </c>
      <c r="H43" s="81"/>
      <c r="I43" s="56">
        <f t="shared" si="2"/>
        <v>-1820777.01</v>
      </c>
      <c r="J43" s="57">
        <f t="shared" si="3"/>
        <v>0.48745157921405247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214000</v>
      </c>
      <c r="D45" s="90">
        <v>214000</v>
      </c>
      <c r="E45" s="91">
        <v>2027</v>
      </c>
      <c r="F45" s="53">
        <f t="shared" si="0"/>
        <v>-211973</v>
      </c>
      <c r="G45" s="54">
        <f t="shared" si="1"/>
        <v>0.00947196261682243</v>
      </c>
      <c r="H45" s="81"/>
      <c r="I45" s="56">
        <f t="shared" si="2"/>
        <v>-211973</v>
      </c>
      <c r="J45" s="57">
        <f t="shared" si="3"/>
        <v>0.00947196261682243</v>
      </c>
    </row>
    <row r="46" spans="1:10" s="17" customFormat="1" ht="57.75" customHeight="1">
      <c r="A46" s="48" t="s">
        <v>67</v>
      </c>
      <c r="B46" s="49">
        <v>21400</v>
      </c>
      <c r="C46" s="49">
        <v>21400</v>
      </c>
      <c r="D46" s="90">
        <v>21400</v>
      </c>
      <c r="E46" s="91">
        <v>0</v>
      </c>
      <c r="F46" s="53">
        <f t="shared" si="0"/>
        <v>-21400</v>
      </c>
      <c r="G46" s="54">
        <f t="shared" si="1"/>
        <v>0</v>
      </c>
      <c r="H46" s="81"/>
      <c r="I46" s="56">
        <f t="shared" si="2"/>
        <v>-21400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170000</v>
      </c>
      <c r="E47" s="95">
        <v>0</v>
      </c>
      <c r="F47" s="53">
        <f t="shared" si="0"/>
        <v>-170000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27901570</v>
      </c>
      <c r="D48" s="37">
        <f>D49+D50+D51+D52+D53+D54+D55+D56+D57+D58+D59+D60+D61+D62+D63+D64</f>
        <v>22491968</v>
      </c>
      <c r="E48" s="37">
        <f>E49+E50+E51+E52+E53+E54+E55+E56+E57+E58+E59+E60+E61+E62+E63+E64</f>
        <v>16082177.399999999</v>
      </c>
      <c r="F48" s="37">
        <f t="shared" si="0"/>
        <v>-6409790.6000000015</v>
      </c>
      <c r="G48" s="38">
        <f t="shared" si="1"/>
        <v>0.7150186857815198</v>
      </c>
      <c r="H48" s="86" t="e">
        <f>E48-#REF!</f>
        <v>#REF!</v>
      </c>
      <c r="I48" s="40">
        <f t="shared" si="2"/>
        <v>-11819392.600000001</v>
      </c>
      <c r="J48" s="41">
        <f t="shared" si="3"/>
        <v>0.5763896942000037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200000</v>
      </c>
      <c r="E49" s="49">
        <v>117777.16</v>
      </c>
      <c r="F49" s="53">
        <f t="shared" si="0"/>
        <v>-82222.84</v>
      </c>
      <c r="G49" s="54">
        <f t="shared" si="1"/>
        <v>0.5888858</v>
      </c>
      <c r="H49" s="81"/>
      <c r="I49" s="56">
        <f t="shared" si="2"/>
        <v>-112222.84</v>
      </c>
      <c r="J49" s="57">
        <f t="shared" si="3"/>
        <v>0.5120746086956521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2000000</v>
      </c>
      <c r="E50" s="49">
        <v>1570758</v>
      </c>
      <c r="F50" s="53">
        <f t="shared" si="0"/>
        <v>-429242</v>
      </c>
      <c r="G50" s="54">
        <f t="shared" si="1"/>
        <v>0.785379</v>
      </c>
      <c r="H50" s="81"/>
      <c r="I50" s="56">
        <f t="shared" si="2"/>
        <v>-429242</v>
      </c>
      <c r="J50" s="57">
        <f t="shared" si="3"/>
        <v>0.785379</v>
      </c>
    </row>
    <row r="51" spans="1:10" s="17" customFormat="1" ht="87.75" customHeight="1">
      <c r="A51" s="70" t="s">
        <v>71</v>
      </c>
      <c r="B51" s="49">
        <v>1500000</v>
      </c>
      <c r="C51" s="49">
        <v>3500000</v>
      </c>
      <c r="D51" s="49">
        <v>3000000</v>
      </c>
      <c r="E51" s="49">
        <v>2024330.44</v>
      </c>
      <c r="F51" s="53">
        <f t="shared" si="0"/>
        <v>-975669.56</v>
      </c>
      <c r="G51" s="54">
        <f t="shared" si="1"/>
        <v>0.6747768133333333</v>
      </c>
      <c r="H51" s="81"/>
      <c r="I51" s="56">
        <f t="shared" si="2"/>
        <v>-1475669.56</v>
      </c>
      <c r="J51" s="57">
        <f t="shared" si="3"/>
        <v>0.5783801257142857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57800</v>
      </c>
      <c r="E52" s="97">
        <v>48153.62</v>
      </c>
      <c r="F52" s="53">
        <f t="shared" si="0"/>
        <v>-9646.379999999997</v>
      </c>
      <c r="G52" s="54">
        <f t="shared" si="1"/>
        <v>0.8331076124567475</v>
      </c>
      <c r="H52" s="81" t="e">
        <f>E52-#REF!</f>
        <v>#REF!</v>
      </c>
      <c r="I52" s="56">
        <f t="shared" si="2"/>
        <v>-42746.38</v>
      </c>
      <c r="J52" s="57">
        <f t="shared" si="3"/>
        <v>0.5297427942794279</v>
      </c>
    </row>
    <row r="53" spans="1:10" s="17" customFormat="1" ht="121.5" customHeight="1">
      <c r="A53" s="48" t="s">
        <v>73</v>
      </c>
      <c r="B53" s="49">
        <v>11665000</v>
      </c>
      <c r="C53" s="49">
        <v>12685270</v>
      </c>
      <c r="D53" s="89">
        <v>9895381</v>
      </c>
      <c r="E53" s="89">
        <v>7287115.11</v>
      </c>
      <c r="F53" s="53">
        <f t="shared" si="0"/>
        <v>-2608265.8899999997</v>
      </c>
      <c r="G53" s="54">
        <f t="shared" si="1"/>
        <v>0.7364158196637401</v>
      </c>
      <c r="H53" s="81" t="e">
        <f>E53-#REF!</f>
        <v>#REF!</v>
      </c>
      <c r="I53" s="56">
        <f t="shared" si="2"/>
        <v>-5398154.89</v>
      </c>
      <c r="J53" s="57">
        <f t="shared" si="3"/>
        <v>0.5744548685207331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32100</v>
      </c>
      <c r="E54" s="89">
        <v>0</v>
      </c>
      <c r="F54" s="53">
        <f t="shared" si="0"/>
        <v>-32100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75</v>
      </c>
      <c r="B55" s="49">
        <v>4120300</v>
      </c>
      <c r="C55" s="49">
        <v>4120300</v>
      </c>
      <c r="D55" s="89">
        <v>2853700</v>
      </c>
      <c r="E55" s="89">
        <v>2175537.55</v>
      </c>
      <c r="F55" s="53">
        <f t="shared" si="0"/>
        <v>-678162.4500000002</v>
      </c>
      <c r="G55" s="54">
        <f t="shared" si="1"/>
        <v>0.7623567824228195</v>
      </c>
      <c r="H55" s="98"/>
      <c r="I55" s="56">
        <f t="shared" si="2"/>
        <v>-1944762.4500000002</v>
      </c>
      <c r="J55" s="57">
        <f t="shared" si="3"/>
        <v>0.5280046477198261</v>
      </c>
    </row>
    <row r="56" spans="1:10" s="18" customFormat="1" ht="79.5" customHeight="1">
      <c r="A56" s="70" t="s">
        <v>76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144</v>
      </c>
      <c r="B57" s="49">
        <v>77000</v>
      </c>
      <c r="C57" s="49">
        <v>77000</v>
      </c>
      <c r="D57" s="89">
        <v>53000</v>
      </c>
      <c r="E57" s="89">
        <v>9000</v>
      </c>
      <c r="F57" s="53">
        <f t="shared" si="0"/>
        <v>-44000</v>
      </c>
      <c r="G57" s="54">
        <f t="shared" si="1"/>
        <v>0.16981132075471697</v>
      </c>
      <c r="H57" s="98"/>
      <c r="I57" s="56">
        <f t="shared" si="2"/>
        <v>-68000</v>
      </c>
      <c r="J57" s="57">
        <f t="shared" si="3"/>
        <v>0.11688311688311688</v>
      </c>
    </row>
    <row r="58" spans="1:10" s="18" customFormat="1" ht="88.5" customHeight="1">
      <c r="A58" s="70" t="s">
        <v>77</v>
      </c>
      <c r="B58" s="49">
        <v>74800</v>
      </c>
      <c r="C58" s="49">
        <v>74800</v>
      </c>
      <c r="D58" s="89">
        <v>43100</v>
      </c>
      <c r="E58" s="89">
        <v>2000</v>
      </c>
      <c r="F58" s="53">
        <f t="shared" si="0"/>
        <v>-41100</v>
      </c>
      <c r="G58" s="54">
        <f t="shared" si="1"/>
        <v>0.04640371229698376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78</v>
      </c>
      <c r="B59" s="49">
        <v>786400</v>
      </c>
      <c r="C59" s="49">
        <v>871400</v>
      </c>
      <c r="D59" s="89">
        <v>783100</v>
      </c>
      <c r="E59" s="89">
        <v>566290.5</v>
      </c>
      <c r="F59" s="53">
        <f t="shared" si="0"/>
        <v>-216809.5</v>
      </c>
      <c r="G59" s="54">
        <f t="shared" si="1"/>
        <v>0.7231394457923637</v>
      </c>
      <c r="H59" s="81"/>
      <c r="I59" s="56">
        <f t="shared" si="2"/>
        <v>-305109.5</v>
      </c>
      <c r="J59" s="57">
        <f t="shared" si="3"/>
        <v>0.6498628643562084</v>
      </c>
    </row>
    <row r="60" spans="1:10" s="17" customFormat="1" ht="204" customHeight="1">
      <c r="A60" s="48" t="s">
        <v>79</v>
      </c>
      <c r="B60" s="49">
        <v>270000</v>
      </c>
      <c r="C60" s="49">
        <v>1020000</v>
      </c>
      <c r="D60" s="89">
        <v>1019680</v>
      </c>
      <c r="E60" s="89">
        <v>783420.77</v>
      </c>
      <c r="F60" s="53">
        <f t="shared" si="0"/>
        <v>-236259.22999999998</v>
      </c>
      <c r="G60" s="54">
        <f t="shared" si="1"/>
        <v>0.768300613918092</v>
      </c>
      <c r="H60" s="99" t="e">
        <f>E60-#REF!</f>
        <v>#REF!</v>
      </c>
      <c r="I60" s="56">
        <f t="shared" si="2"/>
        <v>-236579.22999999998</v>
      </c>
      <c r="J60" s="57">
        <f t="shared" si="3"/>
        <v>0.7680595784313725</v>
      </c>
    </row>
    <row r="61" spans="1:10" s="17" customFormat="1" ht="57" customHeight="1">
      <c r="A61" s="70" t="s">
        <v>80</v>
      </c>
      <c r="B61" s="49">
        <v>201500</v>
      </c>
      <c r="C61" s="49">
        <v>375000</v>
      </c>
      <c r="D61" s="89">
        <v>201500</v>
      </c>
      <c r="E61" s="89">
        <v>118110.87</v>
      </c>
      <c r="F61" s="53">
        <f t="shared" si="0"/>
        <v>-83389.13</v>
      </c>
      <c r="G61" s="54">
        <f t="shared" si="1"/>
        <v>0.5861581637717121</v>
      </c>
      <c r="H61" s="81" t="e">
        <f>E61-#REF!</f>
        <v>#REF!</v>
      </c>
      <c r="I61" s="56">
        <f t="shared" si="2"/>
        <v>-256889.13</v>
      </c>
      <c r="J61" s="57">
        <f t="shared" si="3"/>
        <v>0.31496231999999996</v>
      </c>
    </row>
    <row r="62" spans="1:10" s="17" customFormat="1" ht="86.25" customHeight="1">
      <c r="A62" s="70" t="s">
        <v>81</v>
      </c>
      <c r="B62" s="49">
        <v>145000</v>
      </c>
      <c r="C62" s="49">
        <v>145000</v>
      </c>
      <c r="D62" s="89">
        <v>94731</v>
      </c>
      <c r="E62" s="89">
        <v>74758.3</v>
      </c>
      <c r="F62" s="53">
        <f t="shared" si="0"/>
        <v>-19972.699999999997</v>
      </c>
      <c r="G62" s="54">
        <f t="shared" si="1"/>
        <v>0.7891640540055526</v>
      </c>
      <c r="H62" s="81" t="e">
        <f>E62-#REF!</f>
        <v>#REF!</v>
      </c>
      <c r="I62" s="56">
        <f t="shared" si="2"/>
        <v>-70241.7</v>
      </c>
      <c r="J62" s="57">
        <f t="shared" si="3"/>
        <v>0.5155744827586207</v>
      </c>
    </row>
    <row r="63" spans="1:10" s="17" customFormat="1" ht="57.75" customHeight="1">
      <c r="A63" s="70" t="s">
        <v>82</v>
      </c>
      <c r="B63" s="49">
        <v>237000</v>
      </c>
      <c r="C63" s="49">
        <v>137000</v>
      </c>
      <c r="D63" s="89">
        <v>100000</v>
      </c>
      <c r="E63" s="89">
        <v>0</v>
      </c>
      <c r="F63" s="53">
        <f t="shared" si="0"/>
        <v>-100000</v>
      </c>
      <c r="G63" s="54">
        <f t="shared" si="1"/>
        <v>0</v>
      </c>
      <c r="H63" s="81"/>
      <c r="I63" s="56">
        <f t="shared" si="2"/>
        <v>-137000</v>
      </c>
      <c r="J63" s="57">
        <f t="shared" si="3"/>
        <v>0</v>
      </c>
    </row>
    <row r="64" spans="1:10" s="17" customFormat="1" ht="69" customHeight="1">
      <c r="A64" s="48" t="s">
        <v>83</v>
      </c>
      <c r="B64" s="49">
        <v>2404700</v>
      </c>
      <c r="C64" s="49">
        <v>2526700</v>
      </c>
      <c r="D64" s="89">
        <v>2142776</v>
      </c>
      <c r="E64" s="89">
        <v>1304925.08</v>
      </c>
      <c r="F64" s="53">
        <f t="shared" si="0"/>
        <v>-837850.9199999999</v>
      </c>
      <c r="G64" s="54">
        <f t="shared" si="1"/>
        <v>0.6089880976826323</v>
      </c>
      <c r="H64" s="81" t="e">
        <f>E64-#REF!</f>
        <v>#REF!</v>
      </c>
      <c r="I64" s="56">
        <f t="shared" si="2"/>
        <v>-1221774.92</v>
      </c>
      <c r="J64" s="57">
        <f t="shared" si="3"/>
        <v>0.5164543000751969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14775490</v>
      </c>
      <c r="D65" s="37">
        <f>D66+D67+D68+D69+D70</f>
        <v>11711195</v>
      </c>
      <c r="E65" s="37">
        <f>E66+E67+E68+E69+E70</f>
        <v>8352303.56</v>
      </c>
      <c r="F65" s="37">
        <f t="shared" si="0"/>
        <v>-3358891.4400000004</v>
      </c>
      <c r="G65" s="38">
        <f t="shared" si="1"/>
        <v>0.7131896924267762</v>
      </c>
      <c r="H65" s="86" t="e">
        <f>E65-#REF!</f>
        <v>#REF!</v>
      </c>
      <c r="I65" s="40">
        <f t="shared" si="2"/>
        <v>-6423186.44</v>
      </c>
      <c r="J65" s="41">
        <f t="shared" si="3"/>
        <v>0.5652809862820116</v>
      </c>
    </row>
    <row r="66" spans="1:10" s="17" customFormat="1" ht="37.5" customHeight="1">
      <c r="A66" s="70" t="s">
        <v>84</v>
      </c>
      <c r="B66" s="49">
        <v>4729300</v>
      </c>
      <c r="C66" s="49">
        <v>5169290</v>
      </c>
      <c r="D66" s="49">
        <v>4039490</v>
      </c>
      <c r="E66" s="49">
        <v>3165438.94</v>
      </c>
      <c r="F66" s="53">
        <f t="shared" si="0"/>
        <v>-874051.06</v>
      </c>
      <c r="G66" s="54">
        <f t="shared" si="1"/>
        <v>0.7836234128565734</v>
      </c>
      <c r="H66" s="81" t="e">
        <f>E66-#REF!</f>
        <v>#REF!</v>
      </c>
      <c r="I66" s="56">
        <f t="shared" si="2"/>
        <v>-2003851.06</v>
      </c>
      <c r="J66" s="57">
        <f t="shared" si="3"/>
        <v>0.6123546831383033</v>
      </c>
    </row>
    <row r="67" spans="1:10" s="17" customFormat="1" ht="39" customHeight="1">
      <c r="A67" s="70" t="s">
        <v>85</v>
      </c>
      <c r="B67" s="49">
        <v>4051900</v>
      </c>
      <c r="C67" s="49">
        <v>4723900</v>
      </c>
      <c r="D67" s="49">
        <v>3795940</v>
      </c>
      <c r="E67" s="49">
        <v>2742798.36</v>
      </c>
      <c r="F67" s="53">
        <f t="shared" si="0"/>
        <v>-1053141.6400000001</v>
      </c>
      <c r="G67" s="54">
        <f t="shared" si="1"/>
        <v>0.7225610415338493</v>
      </c>
      <c r="H67" s="81"/>
      <c r="I67" s="56">
        <f t="shared" si="2"/>
        <v>-1981101.6400000001</v>
      </c>
      <c r="J67" s="57">
        <f t="shared" si="3"/>
        <v>0.5806215965621626</v>
      </c>
    </row>
    <row r="68" spans="1:10" s="17" customFormat="1" ht="54" customHeight="1">
      <c r="A68" s="48" t="s">
        <v>86</v>
      </c>
      <c r="B68" s="49">
        <v>2664800</v>
      </c>
      <c r="C68" s="49">
        <v>2713800</v>
      </c>
      <c r="D68" s="49">
        <v>2202600</v>
      </c>
      <c r="E68" s="49">
        <v>1653368.97</v>
      </c>
      <c r="F68" s="53">
        <f t="shared" si="0"/>
        <v>-549231.03</v>
      </c>
      <c r="G68" s="54">
        <f t="shared" si="1"/>
        <v>0.7506442250068102</v>
      </c>
      <c r="H68" s="81"/>
      <c r="I68" s="56">
        <f t="shared" si="2"/>
        <v>-1060431.03</v>
      </c>
      <c r="J68" s="57">
        <f t="shared" si="3"/>
        <v>0.6092449590979439</v>
      </c>
    </row>
    <row r="69" spans="1:10" s="17" customFormat="1" ht="51" customHeight="1">
      <c r="A69" s="70" t="s">
        <v>87</v>
      </c>
      <c r="B69" s="49">
        <v>1337100</v>
      </c>
      <c r="C69" s="49">
        <v>1337100</v>
      </c>
      <c r="D69" s="49">
        <v>949300</v>
      </c>
      <c r="E69" s="49">
        <v>760097.29</v>
      </c>
      <c r="F69" s="53">
        <f t="shared" si="0"/>
        <v>-189202.70999999996</v>
      </c>
      <c r="G69" s="54">
        <f t="shared" si="1"/>
        <v>0.8006923943958707</v>
      </c>
      <c r="H69" s="81"/>
      <c r="I69" s="56">
        <f t="shared" si="2"/>
        <v>-577002.71</v>
      </c>
      <c r="J69" s="57">
        <f t="shared" si="3"/>
        <v>0.5684670480891482</v>
      </c>
    </row>
    <row r="70" spans="1:10" s="17" customFormat="1" ht="39.75" customHeight="1">
      <c r="A70" s="70" t="s">
        <v>88</v>
      </c>
      <c r="B70" s="49">
        <v>1235800</v>
      </c>
      <c r="C70" s="49">
        <v>831400</v>
      </c>
      <c r="D70" s="49">
        <v>723865</v>
      </c>
      <c r="E70" s="49">
        <v>30600</v>
      </c>
      <c r="F70" s="53">
        <f t="shared" si="0"/>
        <v>-693265</v>
      </c>
      <c r="G70" s="54">
        <f t="shared" si="1"/>
        <v>0.042273075780704966</v>
      </c>
      <c r="H70" s="81"/>
      <c r="I70" s="56">
        <f t="shared" si="2"/>
        <v>-800800</v>
      </c>
      <c r="J70" s="57">
        <f t="shared" si="3"/>
        <v>0.03680538850132307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19346000</v>
      </c>
      <c r="D71" s="37">
        <f>D72+D73+D74+D75+D76</f>
        <v>12857650</v>
      </c>
      <c r="E71" s="37">
        <f>E72+E73+E74+E75+E76</f>
        <v>9958600.07</v>
      </c>
      <c r="F71" s="37">
        <f t="shared" si="0"/>
        <v>-2899049.9299999997</v>
      </c>
      <c r="G71" s="38">
        <f t="shared" si="1"/>
        <v>0.7745272324258321</v>
      </c>
      <c r="H71" s="86" t="e">
        <f>E71-#REF!</f>
        <v>#REF!</v>
      </c>
      <c r="I71" s="40">
        <f t="shared" si="2"/>
        <v>-9387399.93</v>
      </c>
      <c r="J71" s="41">
        <f t="shared" si="3"/>
        <v>0.5147627452703402</v>
      </c>
    </row>
    <row r="72" spans="1:10" s="17" customFormat="1" ht="69" customHeight="1">
      <c r="A72" s="48" t="s">
        <v>89</v>
      </c>
      <c r="B72" s="49">
        <v>965000</v>
      </c>
      <c r="C72" s="49">
        <v>965000</v>
      </c>
      <c r="D72" s="89">
        <v>733240</v>
      </c>
      <c r="E72" s="89">
        <v>71573.39</v>
      </c>
      <c r="F72" s="53">
        <f t="shared" si="0"/>
        <v>-661666.61</v>
      </c>
      <c r="G72" s="54">
        <f t="shared" si="1"/>
        <v>0.09761250068190497</v>
      </c>
      <c r="H72" s="81" t="e">
        <f>E72-#REF!</f>
        <v>#REF!</v>
      </c>
      <c r="I72" s="56">
        <f t="shared" si="2"/>
        <v>-893426.61</v>
      </c>
      <c r="J72" s="57">
        <f t="shared" si="3"/>
        <v>0.07416931606217617</v>
      </c>
    </row>
    <row r="73" spans="1:10" s="17" customFormat="1" ht="74.25" customHeight="1">
      <c r="A73" s="48" t="s">
        <v>90</v>
      </c>
      <c r="B73" s="49">
        <v>214000</v>
      </c>
      <c r="C73" s="49">
        <v>214000</v>
      </c>
      <c r="D73" s="89">
        <v>161880</v>
      </c>
      <c r="E73" s="89">
        <v>33110</v>
      </c>
      <c r="F73" s="53">
        <f aca="true" t="shared" si="4" ref="F73:F142">E73-D73</f>
        <v>-128770</v>
      </c>
      <c r="G73" s="54">
        <f aca="true" t="shared" si="5" ref="G73:G142">E73/D73</f>
        <v>0.20453422288114653</v>
      </c>
      <c r="H73" s="81"/>
      <c r="I73" s="56">
        <f aca="true" t="shared" si="6" ref="I73:I142">E73-C73</f>
        <v>-180890</v>
      </c>
      <c r="J73" s="57">
        <f aca="true" t="shared" si="7" ref="J73:J142">E73/C73</f>
        <v>0.1547196261682243</v>
      </c>
    </row>
    <row r="74" spans="1:10" s="17" customFormat="1" ht="71.25" customHeight="1">
      <c r="A74" s="48" t="s">
        <v>91</v>
      </c>
      <c r="B74" s="49">
        <v>12455000</v>
      </c>
      <c r="C74" s="49">
        <v>11612800</v>
      </c>
      <c r="D74" s="89">
        <v>7231450</v>
      </c>
      <c r="E74" s="89">
        <v>6192260.51</v>
      </c>
      <c r="F74" s="53">
        <f t="shared" si="4"/>
        <v>-1039189.4900000002</v>
      </c>
      <c r="G74" s="54">
        <f t="shared" si="5"/>
        <v>0.8562958341688043</v>
      </c>
      <c r="H74" s="81"/>
      <c r="I74" s="56">
        <f t="shared" si="6"/>
        <v>-5420539.49</v>
      </c>
      <c r="J74" s="57">
        <f t="shared" si="7"/>
        <v>0.5332271726026453</v>
      </c>
    </row>
    <row r="75" spans="1:10" s="17" customFormat="1" ht="88.5" customHeight="1">
      <c r="A75" s="48" t="s">
        <v>92</v>
      </c>
      <c r="B75" s="49">
        <v>1625500</v>
      </c>
      <c r="C75" s="49">
        <v>2799900</v>
      </c>
      <c r="D75" s="89">
        <v>1861500</v>
      </c>
      <c r="E75" s="89">
        <v>1660602.09</v>
      </c>
      <c r="F75" s="53">
        <f t="shared" si="4"/>
        <v>-200897.90999999992</v>
      </c>
      <c r="G75" s="54">
        <f t="shared" si="5"/>
        <v>0.8920774053182917</v>
      </c>
      <c r="H75" s="81" t="e">
        <f>E75-#REF!</f>
        <v>#REF!</v>
      </c>
      <c r="I75" s="56">
        <f t="shared" si="6"/>
        <v>-1139297.91</v>
      </c>
      <c r="J75" s="57">
        <f t="shared" si="7"/>
        <v>0.5930933569056038</v>
      </c>
    </row>
    <row r="76" spans="1:10" s="17" customFormat="1" ht="123" customHeight="1">
      <c r="A76" s="70" t="s">
        <v>93</v>
      </c>
      <c r="B76" s="49">
        <v>3229300</v>
      </c>
      <c r="C76" s="49">
        <v>3754300</v>
      </c>
      <c r="D76" s="89">
        <v>2869580</v>
      </c>
      <c r="E76" s="89">
        <v>2001054.08</v>
      </c>
      <c r="F76" s="53">
        <f t="shared" si="4"/>
        <v>-868525.9199999999</v>
      </c>
      <c r="G76" s="54">
        <f t="shared" si="5"/>
        <v>0.697333435555029</v>
      </c>
      <c r="H76" s="81" t="e">
        <f>E76-#REF!</f>
        <v>#REF!</v>
      </c>
      <c r="I76" s="56">
        <f t="shared" si="6"/>
        <v>-1753245.92</v>
      </c>
      <c r="J76" s="57">
        <f t="shared" si="7"/>
        <v>0.5330032442798924</v>
      </c>
    </row>
    <row r="77" spans="1:10" s="30" customFormat="1" ht="58.5" customHeight="1">
      <c r="A77" s="71" t="s">
        <v>15</v>
      </c>
      <c r="B77" s="37">
        <f>B78+B79+B82+B84+B81</f>
        <v>35870000</v>
      </c>
      <c r="C77" s="37">
        <f>C78+C79+C82+C84+C81</f>
        <v>63614146.089999996</v>
      </c>
      <c r="D77" s="37">
        <f>D78+D79+D82+D84+D81</f>
        <v>52505246.09</v>
      </c>
      <c r="E77" s="37">
        <f>E78+E79+E82+E84+E81</f>
        <v>33717033.09</v>
      </c>
      <c r="F77" s="37">
        <f t="shared" si="4"/>
        <v>-18788213</v>
      </c>
      <c r="G77" s="38">
        <f t="shared" si="5"/>
        <v>0.6421650330369874</v>
      </c>
      <c r="H77" s="86" t="e">
        <f>E77-#REF!</f>
        <v>#REF!</v>
      </c>
      <c r="I77" s="40">
        <f t="shared" si="6"/>
        <v>-29897112.999999993</v>
      </c>
      <c r="J77" s="41">
        <f t="shared" si="7"/>
        <v>0.5300241402643028</v>
      </c>
    </row>
    <row r="78" spans="1:10" s="17" customFormat="1" ht="61.5" customHeight="1">
      <c r="A78" s="70" t="s">
        <v>94</v>
      </c>
      <c r="B78" s="100">
        <v>360000</v>
      </c>
      <c r="C78" s="100">
        <v>360000</v>
      </c>
      <c r="D78" s="100">
        <v>360000</v>
      </c>
      <c r="E78" s="100">
        <v>0</v>
      </c>
      <c r="F78" s="53">
        <f t="shared" si="4"/>
        <v>-360000</v>
      </c>
      <c r="G78" s="54">
        <f t="shared" si="5"/>
        <v>0</v>
      </c>
      <c r="H78" s="81"/>
      <c r="I78" s="56">
        <f t="shared" si="6"/>
        <v>-360000</v>
      </c>
      <c r="J78" s="57">
        <f t="shared" si="7"/>
        <v>0</v>
      </c>
    </row>
    <row r="79" spans="1:10" s="17" customFormat="1" ht="67.5" customHeight="1">
      <c r="A79" s="48" t="s">
        <v>95</v>
      </c>
      <c r="B79" s="100">
        <v>200000</v>
      </c>
      <c r="C79" s="100">
        <v>200000</v>
      </c>
      <c r="D79" s="101">
        <v>200000</v>
      </c>
      <c r="E79" s="101">
        <v>42399.94</v>
      </c>
      <c r="F79" s="53">
        <f t="shared" si="4"/>
        <v>-157600.06</v>
      </c>
      <c r="G79" s="54">
        <f t="shared" si="5"/>
        <v>0.2119997</v>
      </c>
      <c r="H79" s="81" t="e">
        <f>E79-#REF!</f>
        <v>#REF!</v>
      </c>
      <c r="I79" s="56">
        <f t="shared" si="6"/>
        <v>-157600.06</v>
      </c>
      <c r="J79" s="57">
        <f t="shared" si="7"/>
        <v>0.2119997</v>
      </c>
    </row>
    <row r="80" spans="1:10" s="17" customFormat="1" ht="72" customHeight="1" hidden="1">
      <c r="A80" s="48" t="s">
        <v>96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117" customHeight="1">
      <c r="A81" s="48" t="s">
        <v>154</v>
      </c>
      <c r="B81" s="100">
        <v>0</v>
      </c>
      <c r="C81" s="100">
        <v>1112100</v>
      </c>
      <c r="D81" s="101">
        <v>1112100</v>
      </c>
      <c r="E81" s="101">
        <v>1112100</v>
      </c>
      <c r="F81" s="53">
        <f t="shared" si="4"/>
        <v>0</v>
      </c>
      <c r="G81" s="54">
        <f t="shared" si="5"/>
        <v>1</v>
      </c>
      <c r="H81" s="81"/>
      <c r="I81" s="56">
        <f t="shared" si="6"/>
        <v>0</v>
      </c>
      <c r="J81" s="57">
        <f t="shared" si="7"/>
        <v>1</v>
      </c>
    </row>
    <row r="82" spans="1:10" s="17" customFormat="1" ht="54.75" customHeight="1">
      <c r="A82" s="48" t="s">
        <v>97</v>
      </c>
      <c r="B82" s="49">
        <v>30310000</v>
      </c>
      <c r="C82" s="49">
        <v>42638512.51</v>
      </c>
      <c r="D82" s="89">
        <v>31529612.51</v>
      </c>
      <c r="E82" s="89">
        <v>17258999.57</v>
      </c>
      <c r="F82" s="53">
        <f t="shared" si="4"/>
        <v>-14270612.940000001</v>
      </c>
      <c r="G82" s="54">
        <f t="shared" si="5"/>
        <v>0.5473901578881154</v>
      </c>
      <c r="H82" s="81"/>
      <c r="I82" s="56">
        <f t="shared" si="6"/>
        <v>-25379512.939999998</v>
      </c>
      <c r="J82" s="57">
        <f t="shared" si="7"/>
        <v>0.40477489841964476</v>
      </c>
    </row>
    <row r="83" spans="1:10" s="17" customFormat="1" ht="88.5" customHeight="1" hidden="1">
      <c r="A83" s="48" t="s">
        <v>98</v>
      </c>
      <c r="B83" s="49">
        <v>0</v>
      </c>
      <c r="C83" s="49"/>
      <c r="D83" s="89"/>
      <c r="E83" s="89"/>
      <c r="F83" s="53">
        <f t="shared" si="4"/>
        <v>0</v>
      </c>
      <c r="G83" s="54" t="e">
        <f t="shared" si="5"/>
        <v>#DIV/0!</v>
      </c>
      <c r="H83" s="81"/>
      <c r="I83" s="56">
        <f t="shared" si="6"/>
        <v>0</v>
      </c>
      <c r="J83" s="57" t="e">
        <f t="shared" si="7"/>
        <v>#DIV/0!</v>
      </c>
    </row>
    <row r="84" spans="1:10" s="17" customFormat="1" ht="45" customHeight="1">
      <c r="A84" s="48" t="s">
        <v>99</v>
      </c>
      <c r="B84" s="49">
        <v>5000000</v>
      </c>
      <c r="C84" s="49">
        <v>19303533.58</v>
      </c>
      <c r="D84" s="89">
        <v>19303533.58</v>
      </c>
      <c r="E84" s="89">
        <v>15303533.58</v>
      </c>
      <c r="F84" s="53">
        <f t="shared" si="4"/>
        <v>-3999999.999999998</v>
      </c>
      <c r="G84" s="54">
        <f t="shared" si="5"/>
        <v>0.7927840525454719</v>
      </c>
      <c r="H84" s="81"/>
      <c r="I84" s="56">
        <f t="shared" si="6"/>
        <v>-3999999.999999998</v>
      </c>
      <c r="J84" s="57">
        <f t="shared" si="7"/>
        <v>0.7927840525454719</v>
      </c>
    </row>
    <row r="85" spans="1:10" s="30" customFormat="1" ht="48.75" customHeight="1">
      <c r="A85" s="71" t="s">
        <v>25</v>
      </c>
      <c r="B85" s="37">
        <f>B86+B88+B90+B92+B91+B89+B93+B87</f>
        <v>19375091</v>
      </c>
      <c r="C85" s="37">
        <f>C86+C88+C90+C92+C91+C89+C93+C87</f>
        <v>43662938</v>
      </c>
      <c r="D85" s="37">
        <f>D86+D88+D90+D92+D91+D89+D93+D87</f>
        <v>42977488</v>
      </c>
      <c r="E85" s="37">
        <f>E86+E88+E90+E92+E91+E89+E93+E87</f>
        <v>19439778.02</v>
      </c>
      <c r="F85" s="37">
        <f t="shared" si="4"/>
        <v>-23537709.98</v>
      </c>
      <c r="G85" s="38">
        <f t="shared" si="5"/>
        <v>0.4523246686730504</v>
      </c>
      <c r="H85" s="102"/>
      <c r="I85" s="40">
        <f t="shared" si="6"/>
        <v>-24223159.98</v>
      </c>
      <c r="J85" s="41">
        <f t="shared" si="7"/>
        <v>0.44522377353534937</v>
      </c>
    </row>
    <row r="86" spans="1:10" s="17" customFormat="1" ht="53.25" customHeight="1">
      <c r="A86" s="70" t="s">
        <v>100</v>
      </c>
      <c r="B86" s="49">
        <v>1150000</v>
      </c>
      <c r="C86" s="49">
        <v>380000</v>
      </c>
      <c r="D86" s="49">
        <v>300000</v>
      </c>
      <c r="E86" s="49">
        <v>99756.29</v>
      </c>
      <c r="F86" s="53">
        <f t="shared" si="4"/>
        <v>-200243.71000000002</v>
      </c>
      <c r="G86" s="54">
        <f t="shared" si="5"/>
        <v>0.33252096666666664</v>
      </c>
      <c r="H86" s="54">
        <f>F86/E86</f>
        <v>-2.007329161900468</v>
      </c>
      <c r="I86" s="56">
        <f t="shared" si="6"/>
        <v>-280243.71</v>
      </c>
      <c r="J86" s="57">
        <f t="shared" si="7"/>
        <v>0.2625165526315789</v>
      </c>
    </row>
    <row r="87" spans="1:10" s="17" customFormat="1" ht="72" customHeight="1">
      <c r="A87" s="70" t="s">
        <v>101</v>
      </c>
      <c r="B87" s="49">
        <v>397000</v>
      </c>
      <c r="C87" s="49">
        <v>0</v>
      </c>
      <c r="D87" s="49">
        <v>0</v>
      </c>
      <c r="E87" s="4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0</v>
      </c>
      <c r="J87" s="57" t="e">
        <f t="shared" si="7"/>
        <v>#DIV/0!</v>
      </c>
    </row>
    <row r="88" spans="1:10" s="17" customFormat="1" ht="85.5" customHeight="1">
      <c r="A88" s="103" t="s">
        <v>102</v>
      </c>
      <c r="B88" s="49">
        <v>13800000</v>
      </c>
      <c r="C88" s="49">
        <v>38967257</v>
      </c>
      <c r="D88" s="89">
        <v>38967257</v>
      </c>
      <c r="E88" s="89">
        <v>18181564.05</v>
      </c>
      <c r="F88" s="53">
        <f t="shared" si="4"/>
        <v>-20785692.95</v>
      </c>
      <c r="G88" s="54">
        <f t="shared" si="5"/>
        <v>0.4665856785865118</v>
      </c>
      <c r="H88" s="81"/>
      <c r="I88" s="56">
        <f t="shared" si="6"/>
        <v>-20785692.95</v>
      </c>
      <c r="J88" s="57">
        <f t="shared" si="7"/>
        <v>0.4665856785865118</v>
      </c>
    </row>
    <row r="89" spans="1:10" s="17" customFormat="1" ht="39" customHeight="1">
      <c r="A89" s="103" t="s">
        <v>103</v>
      </c>
      <c r="B89" s="49">
        <v>2523291</v>
      </c>
      <c r="C89" s="49">
        <v>3579991</v>
      </c>
      <c r="D89" s="89">
        <v>3082741</v>
      </c>
      <c r="E89" s="89">
        <v>773331.54</v>
      </c>
      <c r="F89" s="53">
        <f t="shared" si="4"/>
        <v>-2309409.46</v>
      </c>
      <c r="G89" s="54">
        <f t="shared" si="5"/>
        <v>0.2508584211258747</v>
      </c>
      <c r="H89" s="81"/>
      <c r="I89" s="56">
        <f t="shared" si="6"/>
        <v>-2806659.46</v>
      </c>
      <c r="J89" s="57">
        <f t="shared" si="7"/>
        <v>0.21601493970236238</v>
      </c>
    </row>
    <row r="90" spans="1:10" s="17" customFormat="1" ht="56.25" customHeight="1">
      <c r="A90" s="48" t="s">
        <v>104</v>
      </c>
      <c r="B90" s="49">
        <v>224700</v>
      </c>
      <c r="C90" s="49">
        <v>224700</v>
      </c>
      <c r="D90" s="89">
        <v>116500</v>
      </c>
      <c r="E90" s="89">
        <v>0</v>
      </c>
      <c r="F90" s="53">
        <f t="shared" si="4"/>
        <v>-116500</v>
      </c>
      <c r="G90" s="54">
        <f t="shared" si="5"/>
        <v>0</v>
      </c>
      <c r="H90" s="81"/>
      <c r="I90" s="56">
        <f t="shared" si="6"/>
        <v>-224700</v>
      </c>
      <c r="J90" s="57">
        <f t="shared" si="7"/>
        <v>0</v>
      </c>
    </row>
    <row r="91" spans="1:10" s="17" customFormat="1" ht="37.5" customHeight="1">
      <c r="A91" s="48" t="s">
        <v>105</v>
      </c>
      <c r="B91" s="49">
        <v>1201000</v>
      </c>
      <c r="C91" s="49">
        <v>60513</v>
      </c>
      <c r="D91" s="89">
        <v>60513</v>
      </c>
      <c r="E91" s="89">
        <v>14445.14</v>
      </c>
      <c r="F91" s="53">
        <f t="shared" si="4"/>
        <v>-46067.86</v>
      </c>
      <c r="G91" s="54">
        <f t="shared" si="5"/>
        <v>0.23871135127989027</v>
      </c>
      <c r="H91" s="81"/>
      <c r="I91" s="56">
        <f t="shared" si="6"/>
        <v>-46067.86</v>
      </c>
      <c r="J91" s="57">
        <f t="shared" si="7"/>
        <v>0.23871135127989027</v>
      </c>
    </row>
    <row r="92" spans="1:10" s="17" customFormat="1" ht="54" customHeight="1">
      <c r="A92" s="48" t="s">
        <v>106</v>
      </c>
      <c r="B92" s="49">
        <v>79100</v>
      </c>
      <c r="C92" s="49">
        <v>79100</v>
      </c>
      <c r="D92" s="89">
        <v>79100</v>
      </c>
      <c r="E92" s="89">
        <v>0</v>
      </c>
      <c r="F92" s="53">
        <f t="shared" si="4"/>
        <v>-79100</v>
      </c>
      <c r="G92" s="54">
        <f t="shared" si="5"/>
        <v>0</v>
      </c>
      <c r="H92" s="81"/>
      <c r="I92" s="56">
        <f t="shared" si="6"/>
        <v>-79100</v>
      </c>
      <c r="J92" s="57">
        <f t="shared" si="7"/>
        <v>0</v>
      </c>
    </row>
    <row r="93" spans="1:10" s="17" customFormat="1" ht="52.5" customHeight="1">
      <c r="A93" s="48" t="s">
        <v>107</v>
      </c>
      <c r="B93" s="49">
        <v>0</v>
      </c>
      <c r="C93" s="49">
        <v>371377</v>
      </c>
      <c r="D93" s="89">
        <v>371377</v>
      </c>
      <c r="E93" s="89">
        <v>370681</v>
      </c>
      <c r="F93" s="53">
        <f t="shared" si="4"/>
        <v>-696</v>
      </c>
      <c r="G93" s="54">
        <f t="shared" si="5"/>
        <v>0.998125893633693</v>
      </c>
      <c r="H93" s="81"/>
      <c r="I93" s="56">
        <f t="shared" si="6"/>
        <v>-696</v>
      </c>
      <c r="J93" s="57">
        <f t="shared" si="7"/>
        <v>0.998125893633693</v>
      </c>
    </row>
    <row r="94" spans="1:10" s="30" customFormat="1" ht="36" customHeight="1">
      <c r="A94" s="71" t="s">
        <v>31</v>
      </c>
      <c r="B94" s="37">
        <f>B95+B96+B97+B98+B100+B101+B99</f>
        <v>4039248</v>
      </c>
      <c r="C94" s="37">
        <f>C95+C96+C97+C98+C100+C101+C99</f>
        <v>13805682</v>
      </c>
      <c r="D94" s="37">
        <f>D95+D96+D97+D98+D100+D101+D99</f>
        <v>13312418</v>
      </c>
      <c r="E94" s="37">
        <f>E95+E96+E97+E98+E100+E101+E99</f>
        <v>5826326.27</v>
      </c>
      <c r="F94" s="37">
        <f t="shared" si="4"/>
        <v>-7486091.73</v>
      </c>
      <c r="G94" s="38">
        <f t="shared" si="5"/>
        <v>0.43766100718892686</v>
      </c>
      <c r="H94" s="102"/>
      <c r="I94" s="40">
        <f t="shared" si="6"/>
        <v>-7979355.73</v>
      </c>
      <c r="J94" s="41">
        <f t="shared" si="7"/>
        <v>0.42202379208792434</v>
      </c>
    </row>
    <row r="95" spans="1:10" s="17" customFormat="1" ht="69.75" customHeight="1">
      <c r="A95" s="48" t="s">
        <v>108</v>
      </c>
      <c r="B95" s="49">
        <v>413700</v>
      </c>
      <c r="C95" s="49">
        <v>4252470</v>
      </c>
      <c r="D95" s="89">
        <v>4252470</v>
      </c>
      <c r="E95" s="89">
        <v>2084137</v>
      </c>
      <c r="F95" s="53">
        <f t="shared" si="4"/>
        <v>-2168333</v>
      </c>
      <c r="G95" s="54">
        <f t="shared" si="5"/>
        <v>0.49010034168377437</v>
      </c>
      <c r="H95" s="81"/>
      <c r="I95" s="56">
        <f t="shared" si="6"/>
        <v>-2168333</v>
      </c>
      <c r="J95" s="57">
        <f t="shared" si="7"/>
        <v>0.49010034168377437</v>
      </c>
    </row>
    <row r="96" spans="1:10" s="17" customFormat="1" ht="42" customHeight="1">
      <c r="A96" s="48" t="s">
        <v>109</v>
      </c>
      <c r="B96" s="49">
        <v>100000</v>
      </c>
      <c r="C96" s="49">
        <v>100000</v>
      </c>
      <c r="D96" s="89">
        <v>100000</v>
      </c>
      <c r="E96" s="89">
        <v>0</v>
      </c>
      <c r="F96" s="53">
        <f t="shared" si="4"/>
        <v>-100000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8.5" customHeight="1">
      <c r="A97" s="48" t="s">
        <v>110</v>
      </c>
      <c r="B97" s="49">
        <v>1498000</v>
      </c>
      <c r="C97" s="49">
        <v>2140420</v>
      </c>
      <c r="D97" s="89">
        <v>2097420</v>
      </c>
      <c r="E97" s="89">
        <v>1660429.78</v>
      </c>
      <c r="F97" s="53">
        <f t="shared" si="4"/>
        <v>-436990.22</v>
      </c>
      <c r="G97" s="54">
        <f t="shared" si="5"/>
        <v>0.7916534504295754</v>
      </c>
      <c r="H97" s="81"/>
      <c r="I97" s="56">
        <f t="shared" si="6"/>
        <v>-479990.22</v>
      </c>
      <c r="J97" s="57">
        <f t="shared" si="7"/>
        <v>0.7757495164500425</v>
      </c>
    </row>
    <row r="98" spans="1:10" s="17" customFormat="1" ht="73.5" customHeight="1">
      <c r="A98" s="48" t="s">
        <v>111</v>
      </c>
      <c r="B98" s="49">
        <v>821000</v>
      </c>
      <c r="C98" s="49">
        <v>317000</v>
      </c>
      <c r="D98" s="89">
        <v>205000</v>
      </c>
      <c r="E98" s="89">
        <v>41153.3</v>
      </c>
      <c r="F98" s="53">
        <f t="shared" si="4"/>
        <v>-163846.7</v>
      </c>
      <c r="G98" s="54">
        <f t="shared" si="5"/>
        <v>0.2007478048780488</v>
      </c>
      <c r="H98" s="81"/>
      <c r="I98" s="56">
        <f t="shared" si="6"/>
        <v>-275846.7</v>
      </c>
      <c r="J98" s="57">
        <f t="shared" si="7"/>
        <v>0.1298211356466877</v>
      </c>
    </row>
    <row r="99" spans="1:10" s="17" customFormat="1" ht="36.75" customHeight="1">
      <c r="A99" s="48" t="s">
        <v>145</v>
      </c>
      <c r="B99" s="49">
        <v>0</v>
      </c>
      <c r="C99" s="49">
        <v>5789244</v>
      </c>
      <c r="D99" s="89">
        <v>5789244</v>
      </c>
      <c r="E99" s="89">
        <v>1817259.17</v>
      </c>
      <c r="F99" s="53">
        <f t="shared" si="4"/>
        <v>-3971984.83</v>
      </c>
      <c r="G99" s="54">
        <f t="shared" si="5"/>
        <v>0.3139026736478891</v>
      </c>
      <c r="H99" s="81"/>
      <c r="I99" s="56">
        <f t="shared" si="6"/>
        <v>-3971984.83</v>
      </c>
      <c r="J99" s="57">
        <f t="shared" si="7"/>
        <v>0.3139026736478891</v>
      </c>
    </row>
    <row r="100" spans="1:10" s="17" customFormat="1" ht="59.25" customHeight="1">
      <c r="A100" s="48" t="s">
        <v>112</v>
      </c>
      <c r="B100" s="49">
        <v>1050000</v>
      </c>
      <c r="C100" s="49">
        <v>1050000</v>
      </c>
      <c r="D100" s="89">
        <v>776040</v>
      </c>
      <c r="E100" s="89">
        <v>131103.91</v>
      </c>
      <c r="F100" s="53">
        <f t="shared" si="4"/>
        <v>-644936.09</v>
      </c>
      <c r="G100" s="54">
        <f t="shared" si="5"/>
        <v>0.16893962940054638</v>
      </c>
      <c r="H100" s="81"/>
      <c r="I100" s="56">
        <f t="shared" si="6"/>
        <v>-918896.09</v>
      </c>
      <c r="J100" s="57">
        <f t="shared" si="7"/>
        <v>0.12486086666666667</v>
      </c>
    </row>
    <row r="101" spans="1:10" s="17" customFormat="1" ht="36" customHeight="1">
      <c r="A101" s="70" t="s">
        <v>113</v>
      </c>
      <c r="B101" s="49">
        <v>156548</v>
      </c>
      <c r="C101" s="49">
        <v>156548</v>
      </c>
      <c r="D101" s="49">
        <v>92244</v>
      </c>
      <c r="E101" s="49">
        <v>92243.11</v>
      </c>
      <c r="F101" s="53">
        <f t="shared" si="4"/>
        <v>-0.8899999999994179</v>
      </c>
      <c r="G101" s="54">
        <f t="shared" si="5"/>
        <v>0.9999903516759898</v>
      </c>
      <c r="H101" s="81"/>
      <c r="I101" s="56">
        <f t="shared" si="6"/>
        <v>-64304.89</v>
      </c>
      <c r="J101" s="57">
        <f t="shared" si="7"/>
        <v>0.5892321204997828</v>
      </c>
    </row>
    <row r="102" spans="1:10" s="17" customFormat="1" ht="25.5" customHeight="1">
      <c r="A102" s="70" t="s">
        <v>146</v>
      </c>
      <c r="B102" s="53">
        <v>8701262.24</v>
      </c>
      <c r="C102" s="53">
        <v>3978669.24</v>
      </c>
      <c r="D102" s="53">
        <v>3978669.24</v>
      </c>
      <c r="E102" s="53">
        <v>0</v>
      </c>
      <c r="F102" s="53">
        <f t="shared" si="4"/>
        <v>-3978669.24</v>
      </c>
      <c r="G102" s="54">
        <f t="shared" si="5"/>
        <v>0</v>
      </c>
      <c r="H102" s="98" t="e">
        <f>E102-#REF!</f>
        <v>#REF!</v>
      </c>
      <c r="I102" s="56">
        <f t="shared" si="6"/>
        <v>-3978669.24</v>
      </c>
      <c r="J102" s="57">
        <f t="shared" si="7"/>
        <v>0</v>
      </c>
    </row>
    <row r="103" spans="1:10" s="17" customFormat="1" ht="37.5" customHeight="1">
      <c r="A103" s="70" t="s">
        <v>35</v>
      </c>
      <c r="B103" s="53">
        <v>110000</v>
      </c>
      <c r="C103" s="53">
        <v>169000</v>
      </c>
      <c r="D103" s="53">
        <v>169000</v>
      </c>
      <c r="E103" s="53">
        <v>40000</v>
      </c>
      <c r="F103" s="53">
        <f t="shared" si="4"/>
        <v>-129000</v>
      </c>
      <c r="G103" s="54">
        <f t="shared" si="5"/>
        <v>0.23668639053254437</v>
      </c>
      <c r="H103" s="98"/>
      <c r="I103" s="56">
        <f t="shared" si="6"/>
        <v>-129000</v>
      </c>
      <c r="J103" s="57">
        <f t="shared" si="7"/>
        <v>0.23668639053254437</v>
      </c>
    </row>
    <row r="104" spans="1:10" s="17" customFormat="1" ht="63" customHeight="1">
      <c r="A104" s="70" t="s">
        <v>143</v>
      </c>
      <c r="B104" s="53">
        <v>0</v>
      </c>
      <c r="C104" s="53">
        <v>1356560</v>
      </c>
      <c r="D104" s="53">
        <v>1356560</v>
      </c>
      <c r="E104" s="53">
        <v>400000</v>
      </c>
      <c r="F104" s="53">
        <f t="shared" si="4"/>
        <v>-956560</v>
      </c>
      <c r="G104" s="54">
        <f t="shared" si="5"/>
        <v>0.29486347820958897</v>
      </c>
      <c r="H104" s="98"/>
      <c r="I104" s="56">
        <f t="shared" si="6"/>
        <v>-956560</v>
      </c>
      <c r="J104" s="57">
        <f t="shared" si="7"/>
        <v>0.29486347820958897</v>
      </c>
    </row>
    <row r="105" spans="1:10" s="27" customFormat="1" ht="42" customHeight="1">
      <c r="A105" s="104" t="s">
        <v>9</v>
      </c>
      <c r="B105" s="31">
        <f>B6+B24+B39+B48+B65+B71+B77+B85+B94+B102+B103+B104</f>
        <v>501880311.24</v>
      </c>
      <c r="C105" s="31">
        <f>C6+C24+C39+C48+C65+C71+C77+C85+C94+C102+C103+C104</f>
        <v>601822354.2</v>
      </c>
      <c r="D105" s="31">
        <f>D6+D24+D39+D48+D65+D71+D77+D85+D94+D102+D103+D104</f>
        <v>467159140.20000005</v>
      </c>
      <c r="E105" s="31">
        <f>E6+E24+E39+E48+E65+E71+E77+E85+E94+E102+E103+E104</f>
        <v>347389201.78999996</v>
      </c>
      <c r="F105" s="32">
        <f t="shared" si="4"/>
        <v>-119769938.41000009</v>
      </c>
      <c r="G105" s="105">
        <f t="shared" si="5"/>
        <v>0.7436206891751616</v>
      </c>
      <c r="H105" s="106" t="e">
        <f>E105-#REF!</f>
        <v>#REF!</v>
      </c>
      <c r="I105" s="33">
        <f t="shared" si="6"/>
        <v>-254433152.4100001</v>
      </c>
      <c r="J105" s="107">
        <f t="shared" si="7"/>
        <v>0.5772288107373196</v>
      </c>
    </row>
    <row r="106" spans="1:10" s="27" customFormat="1" ht="39.75" customHeight="1">
      <c r="A106" s="104" t="s">
        <v>29</v>
      </c>
      <c r="B106" s="32">
        <f>B109+B110+B118+B121+B124+B128+B130+B134+B144</f>
        <v>82612686</v>
      </c>
      <c r="C106" s="32">
        <f>C109+C110+C118+C121+C124+C128+C130+C134+C144</f>
        <v>61339360.849999994</v>
      </c>
      <c r="D106" s="32">
        <f>D109+D110+D118+D121+D124+D128+D130+D134+D144</f>
        <v>56863870.849999994</v>
      </c>
      <c r="E106" s="32">
        <f>E109+E110+E118+E121+E124+E128+E130+E134+E144</f>
        <v>9773395.600000001</v>
      </c>
      <c r="F106" s="32">
        <f t="shared" si="4"/>
        <v>-47090475.24999999</v>
      </c>
      <c r="G106" s="105">
        <f t="shared" si="5"/>
        <v>0.171873554401195</v>
      </c>
      <c r="H106" s="106"/>
      <c r="I106" s="33">
        <f t="shared" si="6"/>
        <v>-51565965.24999999</v>
      </c>
      <c r="J106" s="107">
        <f t="shared" si="7"/>
        <v>0.15933318287909748</v>
      </c>
    </row>
    <row r="107" spans="1:10" s="17" customFormat="1" ht="17.25" customHeight="1" hidden="1">
      <c r="A107" s="48" t="s">
        <v>10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17" customFormat="1" ht="17.25" customHeight="1" hidden="1">
      <c r="A108" s="48" t="s">
        <v>11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34" customFormat="1" ht="40.5" customHeight="1">
      <c r="A109" s="71" t="s">
        <v>23</v>
      </c>
      <c r="B109" s="37">
        <v>470000</v>
      </c>
      <c r="C109" s="37">
        <v>600000</v>
      </c>
      <c r="D109" s="37">
        <v>500000</v>
      </c>
      <c r="E109" s="37">
        <v>1034389.06</v>
      </c>
      <c r="F109" s="37">
        <f t="shared" si="4"/>
        <v>534389.06</v>
      </c>
      <c r="G109" s="38">
        <f t="shared" si="5"/>
        <v>2.06877812</v>
      </c>
      <c r="H109" s="108"/>
      <c r="I109" s="40">
        <f t="shared" si="6"/>
        <v>434389.06000000006</v>
      </c>
      <c r="J109" s="41">
        <f t="shared" si="7"/>
        <v>1.7239817666666668</v>
      </c>
    </row>
    <row r="110" spans="1:10" s="34" customFormat="1" ht="27" customHeight="1">
      <c r="A110" s="71" t="s">
        <v>17</v>
      </c>
      <c r="B110" s="37">
        <f>B111+B112+B113+B114+B115+B117</f>
        <v>12481780</v>
      </c>
      <c r="C110" s="37">
        <f>C111+C112+C113+C114+C115+C117+C116</f>
        <v>11659800</v>
      </c>
      <c r="D110" s="37">
        <f>D111+D112+D113+D114+D115+D117+D116</f>
        <v>8291453.33</v>
      </c>
      <c r="E110" s="37">
        <f>E111+E112+E113+E114+E115+E117+E116</f>
        <v>1630934.7999999998</v>
      </c>
      <c r="F110" s="37">
        <f t="shared" si="4"/>
        <v>-6660518.53</v>
      </c>
      <c r="G110" s="38">
        <f t="shared" si="5"/>
        <v>0.19670071519295398</v>
      </c>
      <c r="H110" s="108"/>
      <c r="I110" s="40">
        <f t="shared" si="6"/>
        <v>-10028865.2</v>
      </c>
      <c r="J110" s="41">
        <f t="shared" si="7"/>
        <v>0.1398767388805983</v>
      </c>
    </row>
    <row r="111" spans="1:10" s="17" customFormat="1" ht="44.25" customHeight="1">
      <c r="A111" s="48" t="s">
        <v>50</v>
      </c>
      <c r="B111" s="49">
        <v>5080720</v>
      </c>
      <c r="C111" s="49">
        <v>5080720</v>
      </c>
      <c r="D111" s="49">
        <v>3553866.67</v>
      </c>
      <c r="E111" s="49">
        <v>558587.76</v>
      </c>
      <c r="F111" s="53">
        <f t="shared" si="4"/>
        <v>-2995278.91</v>
      </c>
      <c r="G111" s="54">
        <f t="shared" si="5"/>
        <v>0.15717746664930454</v>
      </c>
      <c r="H111" s="109"/>
      <c r="I111" s="56">
        <f t="shared" si="6"/>
        <v>-4522132.24</v>
      </c>
      <c r="J111" s="57">
        <f t="shared" si="7"/>
        <v>0.10994263805129982</v>
      </c>
    </row>
    <row r="112" spans="1:10" s="17" customFormat="1" ht="57" customHeight="1">
      <c r="A112" s="48" t="s">
        <v>114</v>
      </c>
      <c r="B112" s="49">
        <v>6067280</v>
      </c>
      <c r="C112" s="49">
        <v>5242280</v>
      </c>
      <c r="D112" s="49">
        <v>3631520</v>
      </c>
      <c r="E112" s="49">
        <v>911676.64</v>
      </c>
      <c r="F112" s="53">
        <f t="shared" si="4"/>
        <v>-2719843.36</v>
      </c>
      <c r="G112" s="54">
        <f t="shared" si="5"/>
        <v>0.2510454685641274</v>
      </c>
      <c r="H112" s="109"/>
      <c r="I112" s="56">
        <f t="shared" si="6"/>
        <v>-4330603.36</v>
      </c>
      <c r="J112" s="57">
        <f t="shared" si="7"/>
        <v>0.17390842152651137</v>
      </c>
    </row>
    <row r="113" spans="1:10" s="17" customFormat="1" ht="57" customHeight="1">
      <c r="A113" s="48" t="s">
        <v>53</v>
      </c>
      <c r="B113" s="49">
        <v>139500</v>
      </c>
      <c r="C113" s="49">
        <v>139500</v>
      </c>
      <c r="D113" s="49">
        <v>130333.33</v>
      </c>
      <c r="E113" s="49">
        <v>0</v>
      </c>
      <c r="F113" s="53">
        <f t="shared" si="4"/>
        <v>-130333.33</v>
      </c>
      <c r="G113" s="54">
        <f t="shared" si="5"/>
        <v>0</v>
      </c>
      <c r="H113" s="109"/>
      <c r="I113" s="56">
        <f t="shared" si="6"/>
        <v>-139500</v>
      </c>
      <c r="J113" s="57">
        <f t="shared" si="7"/>
        <v>0</v>
      </c>
    </row>
    <row r="114" spans="1:10" s="17" customFormat="1" ht="60" customHeight="1">
      <c r="A114" s="103" t="s">
        <v>115</v>
      </c>
      <c r="B114" s="110">
        <v>619500</v>
      </c>
      <c r="C114" s="110">
        <v>500000</v>
      </c>
      <c r="D114" s="110">
        <v>333333.33</v>
      </c>
      <c r="E114" s="110">
        <v>160670.4</v>
      </c>
      <c r="F114" s="53">
        <f t="shared" si="4"/>
        <v>-172662.93000000002</v>
      </c>
      <c r="G114" s="54">
        <f t="shared" si="5"/>
        <v>0.482011204820112</v>
      </c>
      <c r="H114" s="111"/>
      <c r="I114" s="56">
        <f t="shared" si="6"/>
        <v>-339329.6</v>
      </c>
      <c r="J114" s="57">
        <f t="shared" si="7"/>
        <v>0.3213408</v>
      </c>
    </row>
    <row r="115" spans="1:10" s="17" customFormat="1" ht="60" customHeight="1">
      <c r="A115" s="70" t="s">
        <v>116</v>
      </c>
      <c r="B115" s="49">
        <v>450000</v>
      </c>
      <c r="C115" s="49">
        <v>450000</v>
      </c>
      <c r="D115" s="49">
        <v>450000</v>
      </c>
      <c r="E115" s="49">
        <v>0</v>
      </c>
      <c r="F115" s="53">
        <f t="shared" si="4"/>
        <v>-450000</v>
      </c>
      <c r="G115" s="54">
        <f t="shared" si="5"/>
        <v>0</v>
      </c>
      <c r="H115" s="109"/>
      <c r="I115" s="56">
        <f t="shared" si="6"/>
        <v>-450000</v>
      </c>
      <c r="J115" s="57">
        <f t="shared" si="7"/>
        <v>0</v>
      </c>
    </row>
    <row r="116" spans="1:10" s="17" customFormat="1" ht="150" customHeight="1">
      <c r="A116" s="70" t="s">
        <v>140</v>
      </c>
      <c r="B116" s="49">
        <v>0</v>
      </c>
      <c r="C116" s="49">
        <v>135000</v>
      </c>
      <c r="D116" s="49">
        <v>135000</v>
      </c>
      <c r="E116" s="49">
        <v>0</v>
      </c>
      <c r="F116" s="53">
        <f t="shared" si="4"/>
        <v>-135000</v>
      </c>
      <c r="G116" s="54">
        <f t="shared" si="5"/>
        <v>0</v>
      </c>
      <c r="H116" s="109"/>
      <c r="I116" s="56">
        <f t="shared" si="6"/>
        <v>-135000</v>
      </c>
      <c r="J116" s="57">
        <f t="shared" si="7"/>
        <v>0</v>
      </c>
    </row>
    <row r="117" spans="1:10" s="17" customFormat="1" ht="144" customHeight="1">
      <c r="A117" s="70" t="s">
        <v>60</v>
      </c>
      <c r="B117" s="49">
        <v>124780</v>
      </c>
      <c r="C117" s="49">
        <v>112300</v>
      </c>
      <c r="D117" s="49">
        <v>57400</v>
      </c>
      <c r="E117" s="49">
        <v>0</v>
      </c>
      <c r="F117" s="53">
        <f t="shared" si="4"/>
        <v>-57400</v>
      </c>
      <c r="G117" s="54">
        <f t="shared" si="5"/>
        <v>0</v>
      </c>
      <c r="H117" s="109"/>
      <c r="I117" s="56">
        <f t="shared" si="6"/>
        <v>-112300</v>
      </c>
      <c r="J117" s="57">
        <f t="shared" si="7"/>
        <v>0</v>
      </c>
    </row>
    <row r="118" spans="1:10" s="17" customFormat="1" ht="43.5" customHeight="1">
      <c r="A118" s="71" t="s">
        <v>28</v>
      </c>
      <c r="B118" s="37">
        <f>B119+B120</f>
        <v>7051240</v>
      </c>
      <c r="C118" s="37">
        <f>C119+C120</f>
        <v>10797544.5</v>
      </c>
      <c r="D118" s="37">
        <f>D119+D120</f>
        <v>10797544.5</v>
      </c>
      <c r="E118" s="37">
        <f>E119+E120</f>
        <v>124660</v>
      </c>
      <c r="F118" s="37">
        <f t="shared" si="4"/>
        <v>-10672884.5</v>
      </c>
      <c r="G118" s="38">
        <f t="shared" si="5"/>
        <v>0.011545217526077341</v>
      </c>
      <c r="H118" s="108"/>
      <c r="I118" s="40">
        <f t="shared" si="6"/>
        <v>-10672884.5</v>
      </c>
      <c r="J118" s="41">
        <f t="shared" si="7"/>
        <v>0.011545217526077341</v>
      </c>
    </row>
    <row r="119" spans="1:10" s="17" customFormat="1" ht="61.5" customHeight="1">
      <c r="A119" s="48" t="s">
        <v>117</v>
      </c>
      <c r="B119" s="49">
        <v>5000000</v>
      </c>
      <c r="C119" s="49">
        <v>8746304.5</v>
      </c>
      <c r="D119" s="49">
        <v>8746304.5</v>
      </c>
      <c r="E119" s="49">
        <v>124660</v>
      </c>
      <c r="F119" s="53">
        <f t="shared" si="4"/>
        <v>-8621644.5</v>
      </c>
      <c r="G119" s="54">
        <f t="shared" si="5"/>
        <v>0.014252876743543516</v>
      </c>
      <c r="H119" s="109"/>
      <c r="I119" s="56">
        <f t="shared" si="6"/>
        <v>-8621644.5</v>
      </c>
      <c r="J119" s="57">
        <f t="shared" si="7"/>
        <v>0.014252876743543516</v>
      </c>
    </row>
    <row r="120" spans="1:10" s="17" customFormat="1" ht="78.75" customHeight="1">
      <c r="A120" s="48" t="s">
        <v>118</v>
      </c>
      <c r="B120" s="49">
        <v>2051240</v>
      </c>
      <c r="C120" s="49">
        <v>2051240</v>
      </c>
      <c r="D120" s="49">
        <v>2051240</v>
      </c>
      <c r="E120" s="49">
        <v>0</v>
      </c>
      <c r="F120" s="53">
        <f t="shared" si="4"/>
        <v>-2051240</v>
      </c>
      <c r="G120" s="54">
        <f t="shared" si="5"/>
        <v>0</v>
      </c>
      <c r="H120" s="109"/>
      <c r="I120" s="56">
        <f t="shared" si="6"/>
        <v>-2051240</v>
      </c>
      <c r="J120" s="57">
        <f t="shared" si="7"/>
        <v>0</v>
      </c>
    </row>
    <row r="121" spans="1:10" ht="61.5" customHeight="1">
      <c r="A121" s="112" t="s">
        <v>18</v>
      </c>
      <c r="B121" s="40">
        <f>B122+B123</f>
        <v>645500</v>
      </c>
      <c r="C121" s="40">
        <f>C122+C123</f>
        <v>257230</v>
      </c>
      <c r="D121" s="40">
        <f>D122+D123</f>
        <v>178986.67</v>
      </c>
      <c r="E121" s="40">
        <f>E122+E123</f>
        <v>1752578.68</v>
      </c>
      <c r="F121" s="37">
        <f t="shared" si="4"/>
        <v>1573592.01</v>
      </c>
      <c r="G121" s="38">
        <f t="shared" si="5"/>
        <v>9.791671525035914</v>
      </c>
      <c r="H121" s="113" t="e">
        <f>#REF!-#REF!</f>
        <v>#REF!</v>
      </c>
      <c r="I121" s="40">
        <f t="shared" si="6"/>
        <v>1495348.68</v>
      </c>
      <c r="J121" s="41">
        <f t="shared" si="7"/>
        <v>6.8132748124246785</v>
      </c>
    </row>
    <row r="122" spans="1:10" ht="133.5" customHeight="1">
      <c r="A122" s="103" t="s">
        <v>119</v>
      </c>
      <c r="B122" s="110">
        <v>623000</v>
      </c>
      <c r="C122" s="110">
        <v>234730</v>
      </c>
      <c r="D122" s="110">
        <v>156486.67</v>
      </c>
      <c r="E122" s="110">
        <v>1752578.68</v>
      </c>
      <c r="F122" s="53">
        <f t="shared" si="4"/>
        <v>1596092.01</v>
      </c>
      <c r="G122" s="54">
        <f t="shared" si="5"/>
        <v>11.199539743544928</v>
      </c>
      <c r="H122" s="111"/>
      <c r="I122" s="56">
        <f t="shared" si="6"/>
        <v>1517848.68</v>
      </c>
      <c r="J122" s="57">
        <f t="shared" si="7"/>
        <v>7.466359988071401</v>
      </c>
    </row>
    <row r="123" spans="1:10" ht="54.75" customHeight="1">
      <c r="A123" s="103" t="s">
        <v>120</v>
      </c>
      <c r="B123" s="110">
        <v>22500</v>
      </c>
      <c r="C123" s="110">
        <v>22500</v>
      </c>
      <c r="D123" s="110">
        <v>22500</v>
      </c>
      <c r="E123" s="110">
        <v>0</v>
      </c>
      <c r="F123" s="53">
        <f t="shared" si="4"/>
        <v>-22500</v>
      </c>
      <c r="G123" s="54">
        <f t="shared" si="5"/>
        <v>0</v>
      </c>
      <c r="H123" s="111"/>
      <c r="I123" s="56">
        <f t="shared" si="6"/>
        <v>-22500</v>
      </c>
      <c r="J123" s="57">
        <f t="shared" si="7"/>
        <v>0</v>
      </c>
    </row>
    <row r="124" spans="1:10" ht="30" customHeight="1">
      <c r="A124" s="114" t="s">
        <v>19</v>
      </c>
      <c r="B124" s="40">
        <f>B125+B126+B127</f>
        <v>229000</v>
      </c>
      <c r="C124" s="40">
        <f>C125+C126+C127</f>
        <v>131000</v>
      </c>
      <c r="D124" s="40">
        <f>D125+D126+D127</f>
        <v>87333.33</v>
      </c>
      <c r="E124" s="40">
        <f>E125+E126+E127</f>
        <v>25822.32</v>
      </c>
      <c r="F124" s="37">
        <f t="shared" si="4"/>
        <v>-61511.01</v>
      </c>
      <c r="G124" s="38">
        <f t="shared" si="5"/>
        <v>0.29567543113265005</v>
      </c>
      <c r="H124" s="115"/>
      <c r="I124" s="40">
        <f t="shared" si="6"/>
        <v>-105177.68</v>
      </c>
      <c r="J124" s="41">
        <f t="shared" si="7"/>
        <v>0.1971169465648855</v>
      </c>
    </row>
    <row r="125" spans="1:10" ht="41.25" customHeight="1">
      <c r="A125" s="116" t="s">
        <v>121</v>
      </c>
      <c r="B125" s="110">
        <v>65000</v>
      </c>
      <c r="C125" s="110">
        <v>16000</v>
      </c>
      <c r="D125" s="110">
        <v>10666.67</v>
      </c>
      <c r="E125" s="110">
        <v>4238.13</v>
      </c>
      <c r="F125" s="53">
        <f t="shared" si="4"/>
        <v>-6428.54</v>
      </c>
      <c r="G125" s="54">
        <f t="shared" si="5"/>
        <v>0.39732456333607397</v>
      </c>
      <c r="H125" s="111"/>
      <c r="I125" s="56">
        <f t="shared" si="6"/>
        <v>-11761.869999999999</v>
      </c>
      <c r="J125" s="57">
        <f t="shared" si="7"/>
        <v>0.264883125</v>
      </c>
    </row>
    <row r="126" spans="1:10" ht="56.25" customHeight="1">
      <c r="A126" s="103" t="s">
        <v>122</v>
      </c>
      <c r="B126" s="110">
        <v>70000</v>
      </c>
      <c r="C126" s="110">
        <v>70000</v>
      </c>
      <c r="D126" s="110">
        <v>46666.66</v>
      </c>
      <c r="E126" s="110">
        <v>18132.53</v>
      </c>
      <c r="F126" s="53">
        <f t="shared" si="4"/>
        <v>-28534.130000000005</v>
      </c>
      <c r="G126" s="54">
        <f t="shared" si="5"/>
        <v>0.3885542697934671</v>
      </c>
      <c r="H126" s="111"/>
      <c r="I126" s="56">
        <f t="shared" si="6"/>
        <v>-51867.47</v>
      </c>
      <c r="J126" s="57">
        <f t="shared" si="7"/>
        <v>0.2590361428571428</v>
      </c>
    </row>
    <row r="127" spans="1:10" ht="92.25" customHeight="1">
      <c r="A127" s="117" t="s">
        <v>123</v>
      </c>
      <c r="B127" s="110">
        <v>94000</v>
      </c>
      <c r="C127" s="110">
        <v>45000</v>
      </c>
      <c r="D127" s="110">
        <v>30000</v>
      </c>
      <c r="E127" s="110">
        <v>3451.66</v>
      </c>
      <c r="F127" s="53">
        <f t="shared" si="4"/>
        <v>-26548.34</v>
      </c>
      <c r="G127" s="54">
        <f t="shared" si="5"/>
        <v>0.11505533333333333</v>
      </c>
      <c r="H127" s="111"/>
      <c r="I127" s="56">
        <f t="shared" si="6"/>
        <v>-41548.34</v>
      </c>
      <c r="J127" s="57">
        <f t="shared" si="7"/>
        <v>0.07670355555555555</v>
      </c>
    </row>
    <row r="128" spans="1:10" ht="46.5" customHeight="1">
      <c r="A128" s="112" t="s">
        <v>20</v>
      </c>
      <c r="B128" s="40">
        <f>B129</f>
        <v>1308000</v>
      </c>
      <c r="C128" s="40">
        <f>C129</f>
        <v>888000</v>
      </c>
      <c r="D128" s="40">
        <f>D129</f>
        <v>858666.67</v>
      </c>
      <c r="E128" s="40">
        <f>E129</f>
        <v>41593.74</v>
      </c>
      <c r="F128" s="37">
        <f t="shared" si="4"/>
        <v>-817072.93</v>
      </c>
      <c r="G128" s="38">
        <f t="shared" si="5"/>
        <v>0.04843991440823014</v>
      </c>
      <c r="H128" s="118">
        <f>F128/E128</f>
        <v>-19.644132266057348</v>
      </c>
      <c r="I128" s="40">
        <f t="shared" si="6"/>
        <v>-846406.26</v>
      </c>
      <c r="J128" s="41">
        <f t="shared" si="7"/>
        <v>0.04683979729729729</v>
      </c>
    </row>
    <row r="129" spans="1:10" ht="131.25" customHeight="1">
      <c r="A129" s="103" t="s">
        <v>124</v>
      </c>
      <c r="B129" s="110">
        <v>1308000</v>
      </c>
      <c r="C129" s="110">
        <v>888000</v>
      </c>
      <c r="D129" s="110">
        <v>858666.67</v>
      </c>
      <c r="E129" s="110">
        <v>41593.74</v>
      </c>
      <c r="F129" s="53">
        <f t="shared" si="4"/>
        <v>-817072.93</v>
      </c>
      <c r="G129" s="54">
        <f t="shared" si="5"/>
        <v>0.04843991440823014</v>
      </c>
      <c r="H129" s="111"/>
      <c r="I129" s="56">
        <f t="shared" si="6"/>
        <v>-846406.26</v>
      </c>
      <c r="J129" s="57">
        <f t="shared" si="7"/>
        <v>0.04683979729729729</v>
      </c>
    </row>
    <row r="130" spans="1:10" ht="41.25" customHeight="1">
      <c r="A130" s="112" t="s">
        <v>34</v>
      </c>
      <c r="B130" s="40">
        <f>B131+B132+B133</f>
        <v>4300000</v>
      </c>
      <c r="C130" s="40">
        <f>C131+C132+C133</f>
        <v>7972193.12</v>
      </c>
      <c r="D130" s="40">
        <f>D131+D132+D133</f>
        <v>7972193.12</v>
      </c>
      <c r="E130" s="40">
        <f>E131+E132+E133</f>
        <v>0</v>
      </c>
      <c r="F130" s="37">
        <f t="shared" si="4"/>
        <v>-7972193.12</v>
      </c>
      <c r="G130" s="38">
        <f t="shared" si="5"/>
        <v>0</v>
      </c>
      <c r="H130" s="119"/>
      <c r="I130" s="40">
        <f t="shared" si="6"/>
        <v>-7972193.12</v>
      </c>
      <c r="J130" s="41">
        <f t="shared" si="7"/>
        <v>0</v>
      </c>
    </row>
    <row r="131" spans="1:10" ht="52.5" customHeight="1">
      <c r="A131" s="117" t="s">
        <v>125</v>
      </c>
      <c r="B131" s="110">
        <v>3300000</v>
      </c>
      <c r="C131" s="110">
        <v>860196</v>
      </c>
      <c r="D131" s="110">
        <v>860196</v>
      </c>
      <c r="E131" s="110">
        <v>0</v>
      </c>
      <c r="F131" s="53">
        <f t="shared" si="4"/>
        <v>-860196</v>
      </c>
      <c r="G131" s="54">
        <f t="shared" si="5"/>
        <v>0</v>
      </c>
      <c r="H131" s="111"/>
      <c r="I131" s="56">
        <f t="shared" si="6"/>
        <v>-860196</v>
      </c>
      <c r="J131" s="57">
        <f t="shared" si="7"/>
        <v>0</v>
      </c>
    </row>
    <row r="132" spans="1:10" ht="59.25" customHeight="1">
      <c r="A132" s="117" t="s">
        <v>126</v>
      </c>
      <c r="B132" s="110">
        <v>500000</v>
      </c>
      <c r="C132" s="110">
        <v>1725513.12</v>
      </c>
      <c r="D132" s="110">
        <v>1725513.12</v>
      </c>
      <c r="E132" s="110">
        <v>0</v>
      </c>
      <c r="F132" s="53">
        <f t="shared" si="4"/>
        <v>-1725513.12</v>
      </c>
      <c r="G132" s="54">
        <f t="shared" si="5"/>
        <v>0</v>
      </c>
      <c r="H132" s="111"/>
      <c r="I132" s="56">
        <f t="shared" si="6"/>
        <v>-1725513.12</v>
      </c>
      <c r="J132" s="57">
        <f t="shared" si="7"/>
        <v>0</v>
      </c>
    </row>
    <row r="133" spans="1:10" ht="84" customHeight="1">
      <c r="A133" s="103" t="s">
        <v>127</v>
      </c>
      <c r="B133" s="110">
        <v>500000</v>
      </c>
      <c r="C133" s="110">
        <v>5386484</v>
      </c>
      <c r="D133" s="110">
        <v>5386484</v>
      </c>
      <c r="E133" s="110">
        <v>0</v>
      </c>
      <c r="F133" s="53">
        <f t="shared" si="4"/>
        <v>-5386484</v>
      </c>
      <c r="G133" s="54">
        <f t="shared" si="5"/>
        <v>0</v>
      </c>
      <c r="H133" s="111"/>
      <c r="I133" s="56">
        <f t="shared" si="6"/>
        <v>-5386484</v>
      </c>
      <c r="J133" s="57">
        <f t="shared" si="7"/>
        <v>0</v>
      </c>
    </row>
    <row r="134" spans="1:10" ht="36.75" customHeight="1">
      <c r="A134" s="112" t="s">
        <v>30</v>
      </c>
      <c r="B134" s="40">
        <f>B137+B138+B139+B140+B141+B142+B143</f>
        <v>55526266</v>
      </c>
      <c r="C134" s="40">
        <f>C136+C137+C138+C139+C140+C141+C142+C143+C135</f>
        <v>25488021.869999997</v>
      </c>
      <c r="D134" s="40">
        <f>D136+D137+D138+D139+D140+D141+D142+D143+D135</f>
        <v>24782521.869999997</v>
      </c>
      <c r="E134" s="40">
        <f>E136+E137+E138+E139+E140+E141+E142+E143+E135</f>
        <v>4282437</v>
      </c>
      <c r="F134" s="37">
        <f t="shared" si="4"/>
        <v>-20500084.869999997</v>
      </c>
      <c r="G134" s="38">
        <f t="shared" si="5"/>
        <v>0.17280069487940294</v>
      </c>
      <c r="H134" s="119"/>
      <c r="I134" s="40">
        <f t="shared" si="6"/>
        <v>-21205584.869999997</v>
      </c>
      <c r="J134" s="41">
        <f t="shared" si="7"/>
        <v>0.168017628902011</v>
      </c>
    </row>
    <row r="135" spans="1:10" ht="58.5" customHeight="1">
      <c r="A135" s="117" t="s">
        <v>148</v>
      </c>
      <c r="B135" s="110">
        <v>0</v>
      </c>
      <c r="C135" s="110">
        <v>305900</v>
      </c>
      <c r="D135" s="110">
        <v>305900</v>
      </c>
      <c r="E135" s="110">
        <v>0</v>
      </c>
      <c r="F135" s="53">
        <f t="shared" si="4"/>
        <v>-305900</v>
      </c>
      <c r="G135" s="54">
        <f t="shared" si="5"/>
        <v>0</v>
      </c>
      <c r="H135" s="111"/>
      <c r="I135" s="56">
        <f t="shared" si="6"/>
        <v>-305900</v>
      </c>
      <c r="J135" s="57">
        <f t="shared" si="7"/>
        <v>0</v>
      </c>
    </row>
    <row r="136" spans="1:10" ht="51" customHeight="1">
      <c r="A136" s="117" t="s">
        <v>141</v>
      </c>
      <c r="B136" s="110">
        <v>0</v>
      </c>
      <c r="C136" s="110">
        <v>0</v>
      </c>
      <c r="D136" s="110">
        <v>0</v>
      </c>
      <c r="E136" s="110">
        <v>0</v>
      </c>
      <c r="F136" s="53">
        <f t="shared" si="4"/>
        <v>0</v>
      </c>
      <c r="G136" s="54" t="e">
        <f t="shared" si="5"/>
        <v>#DIV/0!</v>
      </c>
      <c r="H136" s="111"/>
      <c r="I136" s="56">
        <f t="shared" si="6"/>
        <v>0</v>
      </c>
      <c r="J136" s="57" t="e">
        <f t="shared" si="7"/>
        <v>#DIV/0!</v>
      </c>
    </row>
    <row r="137" spans="1:10" ht="57.75" customHeight="1">
      <c r="A137" s="103" t="s">
        <v>128</v>
      </c>
      <c r="B137" s="110">
        <v>17062409</v>
      </c>
      <c r="C137" s="110">
        <v>7475493</v>
      </c>
      <c r="D137" s="110">
        <v>6775493</v>
      </c>
      <c r="E137" s="110">
        <v>0</v>
      </c>
      <c r="F137" s="53">
        <f t="shared" si="4"/>
        <v>-6775493</v>
      </c>
      <c r="G137" s="54">
        <f t="shared" si="5"/>
        <v>0</v>
      </c>
      <c r="H137" s="120"/>
      <c r="I137" s="56">
        <f t="shared" si="6"/>
        <v>-7475493</v>
      </c>
      <c r="J137" s="57">
        <f t="shared" si="7"/>
        <v>0</v>
      </c>
    </row>
    <row r="138" spans="1:10" ht="75" customHeight="1">
      <c r="A138" s="103" t="s">
        <v>129</v>
      </c>
      <c r="B138" s="110">
        <v>2000000</v>
      </c>
      <c r="C138" s="110">
        <v>0</v>
      </c>
      <c r="D138" s="110">
        <v>0</v>
      </c>
      <c r="E138" s="110">
        <v>0</v>
      </c>
      <c r="F138" s="53">
        <f t="shared" si="4"/>
        <v>0</v>
      </c>
      <c r="G138" s="54" t="e">
        <f t="shared" si="5"/>
        <v>#DIV/0!</v>
      </c>
      <c r="H138" s="120"/>
      <c r="I138" s="56">
        <f t="shared" si="6"/>
        <v>0</v>
      </c>
      <c r="J138" s="57" t="e">
        <f t="shared" si="7"/>
        <v>#DIV/0!</v>
      </c>
    </row>
    <row r="139" spans="1:10" ht="99" customHeight="1">
      <c r="A139" s="103" t="s">
        <v>130</v>
      </c>
      <c r="B139" s="110">
        <v>31022257</v>
      </c>
      <c r="C139" s="110">
        <v>12573641.87</v>
      </c>
      <c r="D139" s="110">
        <v>12573641.87</v>
      </c>
      <c r="E139" s="110">
        <v>0</v>
      </c>
      <c r="F139" s="53">
        <f t="shared" si="4"/>
        <v>-12573641.87</v>
      </c>
      <c r="G139" s="54">
        <f t="shared" si="5"/>
        <v>0</v>
      </c>
      <c r="H139" s="120"/>
      <c r="I139" s="56">
        <f t="shared" si="6"/>
        <v>-12573641.87</v>
      </c>
      <c r="J139" s="57">
        <f t="shared" si="7"/>
        <v>0</v>
      </c>
    </row>
    <row r="140" spans="1:10" ht="39.75" customHeight="1">
      <c r="A140" s="103" t="s">
        <v>131</v>
      </c>
      <c r="B140" s="110">
        <v>1245100</v>
      </c>
      <c r="C140" s="110">
        <v>620000</v>
      </c>
      <c r="D140" s="110">
        <v>620000</v>
      </c>
      <c r="E140" s="110">
        <v>149450</v>
      </c>
      <c r="F140" s="53">
        <f t="shared" si="4"/>
        <v>-470550</v>
      </c>
      <c r="G140" s="54">
        <f t="shared" si="5"/>
        <v>0.2410483870967742</v>
      </c>
      <c r="H140" s="120"/>
      <c r="I140" s="56">
        <f t="shared" si="6"/>
        <v>-470550</v>
      </c>
      <c r="J140" s="57">
        <f t="shared" si="7"/>
        <v>0.2410483870967742</v>
      </c>
    </row>
    <row r="141" spans="1:10" ht="67.5" customHeight="1">
      <c r="A141" s="121" t="s">
        <v>132</v>
      </c>
      <c r="B141" s="122">
        <v>30000</v>
      </c>
      <c r="C141" s="122">
        <v>30000</v>
      </c>
      <c r="D141" s="110">
        <v>25000</v>
      </c>
      <c r="E141" s="110">
        <v>0</v>
      </c>
      <c r="F141" s="53">
        <f t="shared" si="4"/>
        <v>-25000</v>
      </c>
      <c r="G141" s="54">
        <f t="shared" si="5"/>
        <v>0</v>
      </c>
      <c r="H141" s="120"/>
      <c r="I141" s="56">
        <f t="shared" si="6"/>
        <v>-30000</v>
      </c>
      <c r="J141" s="57">
        <f t="shared" si="7"/>
        <v>0</v>
      </c>
    </row>
    <row r="142" spans="1:10" ht="147" customHeight="1">
      <c r="A142" s="121" t="s">
        <v>133</v>
      </c>
      <c r="B142" s="122">
        <v>6500</v>
      </c>
      <c r="C142" s="110">
        <v>6500</v>
      </c>
      <c r="D142" s="110">
        <v>6000</v>
      </c>
      <c r="E142" s="110">
        <v>0</v>
      </c>
      <c r="F142" s="53">
        <f t="shared" si="4"/>
        <v>-6000</v>
      </c>
      <c r="G142" s="54">
        <f t="shared" si="5"/>
        <v>0</v>
      </c>
      <c r="H142" s="111"/>
      <c r="I142" s="56">
        <f t="shared" si="6"/>
        <v>-6500</v>
      </c>
      <c r="J142" s="57">
        <f t="shared" si="7"/>
        <v>0</v>
      </c>
    </row>
    <row r="143" spans="1:10" ht="36.75" customHeight="1">
      <c r="A143" s="121" t="s">
        <v>134</v>
      </c>
      <c r="B143" s="122">
        <v>4160000</v>
      </c>
      <c r="C143" s="110">
        <v>4476487</v>
      </c>
      <c r="D143" s="110">
        <v>4476487</v>
      </c>
      <c r="E143" s="110">
        <v>4132987</v>
      </c>
      <c r="F143" s="53">
        <f aca="true" t="shared" si="8" ref="F143:F149">E143-D143</f>
        <v>-343500</v>
      </c>
      <c r="G143" s="54">
        <f aca="true" t="shared" si="9" ref="G143:G149">E143/D143</f>
        <v>0.9232657215356596</v>
      </c>
      <c r="H143" s="111"/>
      <c r="I143" s="56">
        <f aca="true" t="shared" si="10" ref="I143:I149">E143-C143</f>
        <v>-343500</v>
      </c>
      <c r="J143" s="57">
        <f aca="true" t="shared" si="11" ref="J143:J149">E143/C143</f>
        <v>0.9232657215356596</v>
      </c>
    </row>
    <row r="144" spans="1:10" ht="30" customHeight="1">
      <c r="A144" s="112" t="s">
        <v>26</v>
      </c>
      <c r="B144" s="40">
        <f>B147+B148+B145+B146</f>
        <v>600900</v>
      </c>
      <c r="C144" s="40">
        <f>C147+C148+C145+C146</f>
        <v>3545571.36</v>
      </c>
      <c r="D144" s="40">
        <f>D147+D148+D145+D146</f>
        <v>3395171.36</v>
      </c>
      <c r="E144" s="40">
        <f>E147+E148+E145+E146</f>
        <v>880980</v>
      </c>
      <c r="F144" s="37">
        <f t="shared" si="8"/>
        <v>-2514191.36</v>
      </c>
      <c r="G144" s="38">
        <f t="shared" si="9"/>
        <v>0.25948027554049585</v>
      </c>
      <c r="H144" s="115"/>
      <c r="I144" s="40">
        <f t="shared" si="10"/>
        <v>-2664591.36</v>
      </c>
      <c r="J144" s="41">
        <f t="shared" si="11"/>
        <v>0.24847335183799546</v>
      </c>
    </row>
    <row r="145" spans="1:10" ht="75.75" customHeight="1">
      <c r="A145" s="117" t="s">
        <v>142</v>
      </c>
      <c r="B145" s="110">
        <v>0</v>
      </c>
      <c r="C145" s="110">
        <v>1383000</v>
      </c>
      <c r="D145" s="110">
        <v>1383000</v>
      </c>
      <c r="E145" s="110">
        <v>0</v>
      </c>
      <c r="F145" s="53">
        <f t="shared" si="8"/>
        <v>-1383000</v>
      </c>
      <c r="G145" s="54">
        <f t="shared" si="9"/>
        <v>0</v>
      </c>
      <c r="H145" s="120"/>
      <c r="I145" s="56">
        <f t="shared" si="10"/>
        <v>-1383000</v>
      </c>
      <c r="J145" s="57">
        <f t="shared" si="11"/>
        <v>0</v>
      </c>
    </row>
    <row r="146" spans="1:10" ht="65.25" customHeight="1">
      <c r="A146" s="48" t="s">
        <v>150</v>
      </c>
      <c r="B146" s="110">
        <v>0</v>
      </c>
      <c r="C146" s="110">
        <v>1560000</v>
      </c>
      <c r="D146" s="110">
        <v>1560000</v>
      </c>
      <c r="E146" s="110">
        <v>860700</v>
      </c>
      <c r="F146" s="53">
        <f t="shared" si="8"/>
        <v>-699300</v>
      </c>
      <c r="G146" s="54">
        <f t="shared" si="9"/>
        <v>0.5517307692307692</v>
      </c>
      <c r="H146" s="120"/>
      <c r="I146" s="56">
        <f t="shared" si="10"/>
        <v>-699300</v>
      </c>
      <c r="J146" s="57">
        <f t="shared" si="11"/>
        <v>0.5517307692307692</v>
      </c>
    </row>
    <row r="147" spans="1:10" ht="58.5" customHeight="1">
      <c r="A147" s="103" t="s">
        <v>135</v>
      </c>
      <c r="B147" s="110">
        <v>450900</v>
      </c>
      <c r="C147" s="110">
        <v>452571.36</v>
      </c>
      <c r="D147" s="110">
        <v>302171.36</v>
      </c>
      <c r="E147" s="110">
        <v>0</v>
      </c>
      <c r="F147" s="53">
        <f t="shared" si="8"/>
        <v>-302171.36</v>
      </c>
      <c r="G147" s="54">
        <f t="shared" si="9"/>
        <v>0</v>
      </c>
      <c r="H147" s="111"/>
      <c r="I147" s="56">
        <f t="shared" si="10"/>
        <v>-452571.36</v>
      </c>
      <c r="J147" s="57">
        <f t="shared" si="11"/>
        <v>0</v>
      </c>
    </row>
    <row r="148" spans="1:10" ht="63.75" customHeight="1">
      <c r="A148" s="117" t="s">
        <v>149</v>
      </c>
      <c r="B148" s="110">
        <v>150000</v>
      </c>
      <c r="C148" s="110">
        <v>150000</v>
      </c>
      <c r="D148" s="110">
        <v>150000</v>
      </c>
      <c r="E148" s="110">
        <v>20280</v>
      </c>
      <c r="F148" s="53">
        <f t="shared" si="8"/>
        <v>-129720</v>
      </c>
      <c r="G148" s="54">
        <f t="shared" si="9"/>
        <v>0.1352</v>
      </c>
      <c r="H148" s="111"/>
      <c r="I148" s="56">
        <f t="shared" si="10"/>
        <v>-129720</v>
      </c>
      <c r="J148" s="57">
        <f t="shared" si="11"/>
        <v>0.1352</v>
      </c>
    </row>
    <row r="149" spans="1:10" s="28" customFormat="1" ht="42" customHeight="1">
      <c r="A149" s="123" t="s">
        <v>12</v>
      </c>
      <c r="B149" s="33">
        <f>B105+B106</f>
        <v>584492997.24</v>
      </c>
      <c r="C149" s="33">
        <f>C105+C106</f>
        <v>663161715.0500001</v>
      </c>
      <c r="D149" s="33">
        <f>D105+D106</f>
        <v>524023011.0500001</v>
      </c>
      <c r="E149" s="33">
        <f>E105+E106</f>
        <v>357162597.39</v>
      </c>
      <c r="F149" s="32">
        <f t="shared" si="8"/>
        <v>-166860413.6600001</v>
      </c>
      <c r="G149" s="105">
        <f t="shared" si="9"/>
        <v>0.681578079318202</v>
      </c>
      <c r="H149" s="124"/>
      <c r="I149" s="33">
        <f t="shared" si="10"/>
        <v>-305999117.6600001</v>
      </c>
      <c r="J149" s="107">
        <f t="shared" si="11"/>
        <v>0.5385754172541024</v>
      </c>
    </row>
    <row r="150" spans="1:10" s="19" customFormat="1" ht="37.5" customHeight="1">
      <c r="A150" s="129" t="s">
        <v>33</v>
      </c>
      <c r="B150" s="129"/>
      <c r="C150" s="129"/>
      <c r="D150" s="129"/>
      <c r="E150" s="129"/>
      <c r="F150" s="129"/>
      <c r="G150" s="129"/>
      <c r="H150" s="129"/>
      <c r="I150" s="129"/>
      <c r="J150" s="129"/>
    </row>
    <row r="151" spans="1:10" ht="14.2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</row>
    <row r="152" spans="1:10" ht="15">
      <c r="A152" s="20"/>
      <c r="B152" s="21"/>
      <c r="C152" s="21"/>
      <c r="D152" s="22"/>
      <c r="E152" s="23"/>
      <c r="F152" s="22"/>
      <c r="G152" s="20"/>
      <c r="H152" s="24"/>
      <c r="I152" s="24"/>
      <c r="J152" s="24"/>
    </row>
    <row r="153" spans="1:10" ht="15">
      <c r="A153" s="20"/>
      <c r="B153" s="21"/>
      <c r="C153" s="21"/>
      <c r="D153" s="22"/>
      <c r="E153" s="23"/>
      <c r="F153" s="22"/>
      <c r="G153" s="20"/>
      <c r="H153" s="24"/>
      <c r="I153" s="24"/>
      <c r="J153" s="24"/>
    </row>
    <row r="154" spans="1:10" ht="15">
      <c r="A154" s="20"/>
      <c r="B154" s="21"/>
      <c r="C154" s="21"/>
      <c r="D154" s="22"/>
      <c r="E154" s="23"/>
      <c r="F154" s="22"/>
      <c r="G154" s="20"/>
      <c r="H154" s="24"/>
      <c r="I154" s="24"/>
      <c r="J154" s="24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</sheetData>
  <sheetProtection/>
  <mergeCells count="10">
    <mergeCell ref="A1:J1"/>
    <mergeCell ref="F3:G3"/>
    <mergeCell ref="I3:J3"/>
    <mergeCell ref="A2:J2"/>
    <mergeCell ref="A150:J151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2022-09-05T07:31:07Z</cp:lastPrinted>
  <dcterms:created xsi:type="dcterms:W3CDTF">2006-09-07T13:25:24Z</dcterms:created>
  <dcterms:modified xsi:type="dcterms:W3CDTF">2022-09-09T05:28:22Z</dcterms:modified>
  <cp:category/>
  <cp:version/>
  <cp:contentType/>
  <cp:contentStatus/>
</cp:coreProperties>
</file>