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definedNames>
    <definedName name="_xlnm.Print_Area" localSheetId="0">Лист1!$A$1:$K$147</definedName>
  </definedNames>
  <calcPr calcId="125725"/>
</workbook>
</file>

<file path=xl/calcChain.xml><?xml version="1.0" encoding="utf-8"?>
<calcChain xmlns="http://schemas.openxmlformats.org/spreadsheetml/2006/main">
  <c r="J44" i="1"/>
  <c r="J102"/>
  <c r="J97"/>
  <c r="J118"/>
  <c r="J34"/>
  <c r="J31"/>
  <c r="J78"/>
  <c r="J82"/>
  <c r="J80"/>
  <c r="J73"/>
  <c r="J72"/>
  <c r="J27"/>
  <c r="J29"/>
  <c r="J36"/>
  <c r="J35" l="1"/>
  <c r="J99"/>
  <c r="J23"/>
  <c r="J122"/>
  <c r="J121"/>
  <c r="J113"/>
  <c r="J115"/>
  <c r="J116"/>
  <c r="J132" l="1"/>
  <c r="J86"/>
  <c r="J43" l="1"/>
  <c r="J37"/>
  <c r="J66" l="1"/>
  <c r="J42"/>
  <c r="J89"/>
  <c r="J15"/>
  <c r="J13"/>
  <c r="J39"/>
  <c r="J26" l="1"/>
  <c r="J41"/>
  <c r="J68" l="1"/>
  <c r="J112"/>
  <c r="J63"/>
  <c r="J75" l="1"/>
  <c r="J127"/>
  <c r="J18" l="1"/>
  <c r="J12" s="1"/>
  <c r="J85"/>
  <c r="J67" l="1"/>
  <c r="J45"/>
  <c r="J65"/>
  <c r="J53" l="1"/>
  <c r="J81" l="1"/>
  <c r="J79"/>
  <c r="J137" l="1"/>
  <c r="J135"/>
  <c r="J130"/>
  <c r="J133"/>
  <c r="J140"/>
  <c r="J142"/>
  <c r="J123"/>
  <c r="J125"/>
  <c r="J139" l="1"/>
  <c r="J129"/>
  <c r="J95"/>
  <c r="J92"/>
  <c r="J83"/>
  <c r="J77"/>
  <c r="J74"/>
  <c r="J71"/>
  <c r="J58"/>
  <c r="J60"/>
  <c r="J48"/>
  <c r="J22"/>
  <c r="J91" l="1"/>
  <c r="J47"/>
  <c r="J76"/>
  <c r="J70"/>
  <c r="J25" l="1"/>
  <c r="J24" l="1"/>
  <c r="J32" l="1"/>
  <c r="J20" l="1"/>
  <c r="J30" l="1"/>
  <c r="J21" s="1"/>
  <c r="J144" l="1"/>
  <c r="J145" s="1"/>
</calcChain>
</file>

<file path=xl/sharedStrings.xml><?xml version="1.0" encoding="utf-8"?>
<sst xmlns="http://schemas.openxmlformats.org/spreadsheetml/2006/main" count="397" uniqueCount="240">
  <si>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</si>
  <si>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</si>
  <si>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</si>
  <si>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</si>
  <si>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</si>
  <si>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</si>
  <si>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</si>
  <si>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</si>
  <si>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</si>
  <si>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</si>
  <si>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</si>
  <si>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</si>
  <si>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</si>
  <si>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</si>
  <si>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</si>
  <si>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</si>
  <si>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</si>
  <si>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</si>
  <si>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</si>
  <si>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</si>
  <si>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0443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</si>
  <si>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</si>
  <si>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</si>
  <si>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</si>
  <si>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</si>
  <si>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</si>
  <si>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</si>
  <si>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</si>
  <si>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</si>
  <si>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</si>
  <si>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</si>
  <si>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</si>
  <si>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</si>
  <si>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</si>
  <si>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</si>
  <si>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</si>
  <si>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</si>
  <si>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</si>
  <si>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</si>
  <si>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</si>
  <si>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</si>
  <si>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</si>
  <si>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</si>
  <si>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</si>
  <si>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</si>
  <si>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</si>
  <si>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</si>
  <si>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</si>
  <si>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</si>
  <si>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</si>
  <si>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</si>
  <si>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</si>
  <si>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</si>
  <si>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</si>
  <si>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</si>
  <si>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</si>
  <si>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</si>
  <si>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</si>
  <si>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</si>
  <si>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</si>
  <si>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</si>
  <si>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</si>
  <si>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</si>
  <si>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</si>
  <si>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</si>
  <si>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</si>
  <si>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</si>
  <si>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</si>
  <si>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</si>
  <si>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</si>
  <si>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</si>
  <si>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</si>
  <si>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</si>
  <si>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</si>
  <si>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</si>
  <si>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</si>
  <si>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</si>
  <si>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</si>
  <si>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</si>
  <si>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</si>
  <si>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</si>
  <si>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</si>
  <si>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</si>
  <si>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</si>
  <si>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</si>
  <si>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</si>
  <si>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</si>
  <si>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</si>
  <si>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</si>
  <si>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</si>
  <si>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</si>
  <si>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</si>
  <si>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</si>
  <si>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</si>
  <si>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</si>
  <si>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</si>
  <si>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</si>
  <si>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</si>
  <si>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</si>
  <si>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</si>
  <si>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</si>
  <si>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</si>
  <si>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</si>
  <si>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0921</t>
  </si>
  <si>
    <t>1216011</t>
  </si>
  <si>
    <t>0620</t>
  </si>
  <si>
    <t>Експлуатація та технічне обслуговування житлового фонду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</si>
  <si>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</si>
  <si>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</si>
  <si>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</si>
  <si>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</si>
  <si>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</si>
  <si>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</si>
  <si>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</si>
  <si>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</si>
  <si>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</si>
  <si>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</si>
  <si>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</si>
  <si>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</si>
  <si>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</si>
  <si>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</si>
  <si>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</si>
  <si>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</si>
  <si>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</si>
  <si>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</si>
  <si>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</si>
  <si>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</si>
  <si>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</si>
  <si>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</si>
  <si>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Обсяг капітальних вкладень місцевого бюджету у 2022 році, гривень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</si>
  <si>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</si>
  <si>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</si>
  <si>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</si>
  <si>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</si>
  <si>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</si>
  <si>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</si>
  <si>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</si>
  <si>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</si>
  <si>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</si>
  <si>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</si>
  <si>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</si>
  <si>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Світлодіодні прожектори 2шт</t>
  </si>
  <si>
    <t>Артезіанська свердловина по вул. Червонокозача,5 м.Ніжин Чернігівської області-будівництво</t>
  </si>
  <si>
    <t>Реконструкція тротуару по вул. Чернігівська м.Ніжин, в т.ч. ПКД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</si>
  <si>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</si>
  <si>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</si>
  <si>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</si>
  <si>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</si>
  <si>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</si>
  <si>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</si>
  <si>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</si>
  <si>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</si>
  <si>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</si>
  <si>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</si>
  <si>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</si>
  <si>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</si>
  <si>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</si>
  <si>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</si>
  <si>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</si>
  <si>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</si>
  <si>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</si>
  <si>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</si>
  <si>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</si>
  <si>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</si>
  <si>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</si>
  <si>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</si>
  <si>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</si>
  <si>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</si>
  <si>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</si>
  <si>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</si>
  <si>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</si>
  <si>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</si>
  <si>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</si>
  <si>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</si>
  <si>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</si>
  <si>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</si>
  <si>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</si>
  <si>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</si>
  <si>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</si>
  <si>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</si>
  <si>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</si>
  <si>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</t>
  </si>
  <si>
    <t>1141</t>
  </si>
  <si>
    <t>Капітальний ремонт фасаду приміщення за адр.м.Ніжин вул.Яворського,б.7,  в т.ч. ПВР</t>
  </si>
  <si>
    <t>Придбання ЧПУ станка (верстат деревообробний фрезерний з ЧПУ для СЮТ)</t>
  </si>
  <si>
    <t>0611200</t>
  </si>
  <si>
    <t>Капітальний ремонт житлового фонду(приміщень)</t>
  </si>
  <si>
    <t>Капітальний ремонт житлового фонду (приміщень)</t>
  </si>
  <si>
    <t>Будівництво системи передачі даних та відеоспостереження м. Ніжин, Чернігівської обл.,в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</si>
  <si>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обл., в т.ч ПКД                                                                                                    </t>
  </si>
  <si>
    <t xml:space="preserve">Капітальний ремонт пішохідної частини тротуару біля будинку №11 по вул.Шевченка в м.Ніжин, Чернігівської обл., в т.ч ПКД                                                                                                    </t>
  </si>
  <si>
    <t>Міська цільова програма оснащення медичною технікою та виробами медичного призначення на 2022-2024 рр.((ендоскопічна стійка з процесором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</si>
  <si>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Проект переможець Громад.бюджету "Роболабораторія у Ніжинській гімназії №2"</t>
  </si>
  <si>
    <t>Проект переможець Громад.бюджету "Сучасний простір для гри в настінний теніс"</t>
  </si>
  <si>
    <t>Капітальний ремонт вхідних вузлів і віконних блоків у гімназії № 3, в т.ч. ПКД</t>
  </si>
  <si>
    <t>Пральні машини для ЗДО  №2, №12</t>
  </si>
  <si>
    <t>8110</t>
  </si>
  <si>
    <t>Заходи із запобігання та ліквідації надзвичайних ситуацій та наслідків стихійного лиха</t>
  </si>
  <si>
    <t>Будівництво каналізаційної мережі для підключення житлових будинків по вул.Глібова,5 (кв1,3,5), вул.Богушевича,6а (кв.1,2,4,5,60), вул. Богушевича,6(кв2,3)в м.Ніжин Чернігівської обл. ,в т.ч. ПКД</t>
  </si>
  <si>
    <t>Інтерактивна дошка для ДХШ,комплект звукопідсилюючої апаратури, цифрового піаніно для "Української світлиці" ДХШ</t>
  </si>
  <si>
    <t>Субвенція з обласного бюджету на закупівлю опорними закладами охорони здоров’я послуг щодо проектування та встановлення кисневих станцій за рахунок відповідної субвенції з державного бюджету</t>
  </si>
  <si>
    <t>0611154</t>
  </si>
  <si>
    <t>1154</t>
  </si>
  <si>
    <t>0990</t>
  </si>
  <si>
    <t>Забезпечення діяльності ІРЦ за рахунок залишку коштів за освітньою субвенцією (крім залишку…</t>
  </si>
  <si>
    <t>Придбання автобусних зупинок 2 шт, елементів благоустрою,світлової вуличної гірлянди +49000грн,стели-вказівника "Ніжин" на вул. Челюскіна +49900грн</t>
  </si>
  <si>
    <t>Капітальний ремонт дороги по вул.Бобрицька м.Ніжин, Чернігівської обл., в т.ч. ПКД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</si>
  <si>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                                                                                                </t>
  </si>
  <si>
    <t>0218110</t>
  </si>
  <si>
    <t xml:space="preserve">Капітальний ремонт огорожі скверу ім. М.Гоголя в т.ч ПКД  </t>
  </si>
  <si>
    <t>Будівництво споруд, установ та закладів фізичної культури і спорту</t>
  </si>
  <si>
    <t>1117325</t>
  </si>
  <si>
    <t>Співфінансування будівництва 5-ти спортивних майданчиків в розмірі 10% в рамках реалізації Програми Президента "Здорова Україна"</t>
  </si>
  <si>
    <t xml:space="preserve">Міська цільова програма цивільного захисту м.Ніжина на 2022 рік </t>
  </si>
  <si>
    <t xml:space="preserve">до рiшення виконавчого комітету Ніжинської мiської ради      
</t>
  </si>
  <si>
    <t>0217322</t>
  </si>
  <si>
    <t>7322</t>
  </si>
  <si>
    <t>Будівництво медичних установ та закладів</t>
  </si>
  <si>
    <t>Встановлення дизельного генератора, який отриманий, як гуманітарна допомога за сприянням програми USIAD, виготовлений проект та кошторисна документація на реконструкцію системи електропостачання (встановлення ДЕС)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</si>
  <si>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1"/>
        <color rgb="FFFF0000"/>
        <rFont val="Times New Roman"/>
        <family val="1"/>
        <charset val="204"/>
      </rPr>
      <t>придбання електроплити для П.Іванова)</t>
    </r>
  </si>
  <si>
    <t>Субвенція з обласного бюджету на здійснення переданих видатків у сфері освіти за рахунок коштів освітньої субвенції ( корекційно-розвиваючий комплекс, дидактичні ігри та посібники, спорт.облад.,меблі та інше, ноутбуки для роботи фахівців)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</si>
  <si>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капітальних вкладень бюджету Ніжинської міської ТГ у розрізі інвестиційних проектів</t>
  </si>
  <si>
    <t>0218240</t>
  </si>
  <si>
    <t>8240</t>
  </si>
  <si>
    <t>Заходи та роботи з територіальної оборони</t>
  </si>
  <si>
    <t>Комплексна прграма заходів та робіт з територіальної оборони на 2022 рік</t>
  </si>
  <si>
    <t>МЦП співфінансування робіт з ремонту багатоквартирних житлових будинків Ніжинської міської територіальної громади на 2022 рік,</t>
  </si>
  <si>
    <t>Будівництво ЛЕП по вул.Арвата, Афганців, П.Морозова із встановленням КТП в м.Ніжин Чернігівської обл., в т.ч. ПВР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</si>
  <si>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</t>
  </si>
  <si>
    <t>Придбання обладнання та предметів довгострокового користування, в т.ч. 160 000 грн обладнання для захищеного конфідейційного каналу зв’язку для ЦНАП</t>
  </si>
  <si>
    <t>Програма розвитку цивільного захисту Ніжинської  територіальної громади на 2022 рік</t>
  </si>
  <si>
    <t xml:space="preserve">             Перший заступник міського голови  з питань діяльності виконавчих органів ради                              Федір ВОВЧЕНКО                       
</t>
  </si>
  <si>
    <t xml:space="preserve"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</t>
  </si>
  <si>
    <t>МЦП придбання у комунальну власність житла для надання у тимчасове користування особам, які постраждали від воєнної агресії російської федерації та залишилися без житла на 2022р.</t>
  </si>
  <si>
    <t>Міська цільова Програма фінансової підтримки КНП«Ніжинська центральна міська лікарня ім.М.Галицького» на 2022р.( кап.рем.будівлі під ПЛР лабораторію, в т ч ПКД )</t>
  </si>
  <si>
    <t>Управління житлово-комунального господарства та будівництва міської ради</t>
  </si>
  <si>
    <r>
      <t>МЦП "Розвитку та фінансової підтримки комунальних підприємств Ніжинської міської ТГ на 2022 рік" (</t>
    </r>
    <r>
      <rPr>
        <b/>
        <sz val="11"/>
        <color indexed="8"/>
        <rFont val="Times New Roman"/>
        <family val="1"/>
        <charset val="204"/>
      </rPr>
      <t>КП "НУВКГ-4132,987тис.грн</t>
    </r>
    <r>
      <rPr>
        <sz val="11"/>
        <color indexed="8"/>
        <rFont val="Times New Roman"/>
        <family val="1"/>
        <charset val="204"/>
      </rPr>
      <t xml:space="preserve">  (каналопромивальної машини -2760,0тис.грн,устан.2-х твердопаливних котлів на очисних спорудах-197,9 тис.грн, автоматизація керування насосними агрегатами КНС "Набережна"-44,990тис.грн, обладнання автоматичними компенсаторними установками ГКНС "Синяківська"-33,480 тис.грн, об’єкти Очисних споруд-40,117 тис.грн, трактор з відвалом для снігу,комунальною щіткою та роторною косаркою-860,0 тис грн, підмітальна машина 3 шт-196,5тис.грн ; </t>
    </r>
    <r>
      <rPr>
        <b/>
        <sz val="11"/>
        <color indexed="8"/>
        <rFont val="Times New Roman"/>
        <family val="1"/>
        <charset val="204"/>
      </rPr>
      <t/>
    </r>
  </si>
  <si>
    <t>Міська цільова програма  "Фінансова підтримка та розвиток  КНП "Ніжинський міський пологовий будинок на 2022р"(придбання апарату ШВЛ - 450,0 тис.грн., гематологічного аналізатору - 272,0 тис.грн., апарату електрохірургічного високочастотного 2 шт. - 50,0 тис.грн., капітальний ремонт нежитлової будівлі корпусу Г КНП "Ніжинський міський пологовий будинок" за адр. вул. Московська,21а, м.Ніжин,в т.ч. ПВР-920,240 тис.грн)</t>
  </si>
  <si>
    <t>1217520</t>
  </si>
  <si>
    <t>від  "15 " вересня  2022 року № 283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</si>
</sst>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56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49" fontId="4" fillId="0" borderId="1" xfId="0" applyNumberFormat="1" applyFont="1" applyBorder="1"/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0" fillId="3" borderId="1" xfId="0" applyFill="1" applyBorder="1"/>
    <xf numFmtId="0" fontId="20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1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0" fillId="5" borderId="1" xfId="0" applyFill="1" applyBorder="1"/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8" fillId="0" borderId="2" xfId="0" applyFont="1" applyBorder="1" applyAlignment="1">
      <alignment horizontal="center"/>
    </xf>
    <xf numFmtId="0" fontId="13" fillId="0" borderId="1" xfId="0" applyFont="1" applyFill="1" applyBorder="1"/>
    <xf numFmtId="0" fontId="19" fillId="0" borderId="1" xfId="0" applyFont="1" applyFill="1" applyBorder="1" applyAlignment="1">
      <alignment wrapText="1"/>
    </xf>
    <xf numFmtId="0" fontId="0" fillId="0" borderId="0" xfId="0" applyBorder="1"/>
    <xf numFmtId="0" fontId="9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/>
    </xf>
    <xf numFmtId="0" fontId="25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1" xfId="0" applyFont="1" applyFill="1" applyBorder="1" applyAlignment="1">
      <alignment wrapText="1"/>
    </xf>
    <xf numFmtId="0" fontId="26" fillId="3" borderId="1" xfId="0" applyFont="1" applyFill="1" applyBorder="1" applyAlignment="1">
      <alignment wrapText="1"/>
    </xf>
    <xf numFmtId="0" fontId="25" fillId="0" borderId="1" xfId="0" applyFont="1" applyBorder="1"/>
    <xf numFmtId="0" fontId="26" fillId="0" borderId="1" xfId="0" applyFont="1" applyFill="1" applyBorder="1" applyAlignment="1">
      <alignment wrapText="1"/>
    </xf>
    <xf numFmtId="0" fontId="25" fillId="4" borderId="1" xfId="0" applyNumberFormat="1" applyFont="1" applyFill="1" applyBorder="1" applyAlignment="1">
      <alignment wrapText="1"/>
    </xf>
    <xf numFmtId="0" fontId="25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NumberFormat="1" applyFont="1" applyFill="1" applyBorder="1" applyAlignment="1">
      <alignment horizontal="left" vertical="top" wrapText="1"/>
    </xf>
    <xf numFmtId="0" fontId="28" fillId="0" borderId="1" xfId="0" applyFont="1" applyBorder="1" applyAlignment="1">
      <alignment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top" wrapText="1"/>
    </xf>
    <xf numFmtId="0" fontId="25" fillId="0" borderId="1" xfId="0" applyFont="1" applyFill="1" applyBorder="1"/>
    <xf numFmtId="0" fontId="26" fillId="0" borderId="1" xfId="0" applyFont="1" applyBorder="1" applyAlignment="1">
      <alignment wrapText="1"/>
    </xf>
    <xf numFmtId="0" fontId="28" fillId="0" borderId="1" xfId="0" applyFont="1" applyBorder="1"/>
    <xf numFmtId="0" fontId="21" fillId="0" borderId="2" xfId="0" applyFont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wrapText="1"/>
    </xf>
    <xf numFmtId="0" fontId="28" fillId="0" borderId="1" xfId="0" applyFont="1" applyFill="1" applyBorder="1"/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 indent="1"/>
    </xf>
    <xf numFmtId="164" fontId="21" fillId="0" borderId="2" xfId="2" applyNumberFormat="1" applyFont="1" applyFill="1" applyBorder="1" applyAlignment="1">
      <alignment vertical="top" wrapText="1"/>
    </xf>
    <xf numFmtId="164" fontId="17" fillId="0" borderId="2" xfId="2" applyNumberFormat="1" applyFont="1" applyFill="1" applyBorder="1" applyAlignment="1">
      <alignment vertical="top" wrapText="1"/>
    </xf>
    <xf numFmtId="0" fontId="25" fillId="0" borderId="1" xfId="0" applyFont="1" applyBorder="1" applyAlignment="1">
      <alignment horizontal="left" wrapText="1"/>
    </xf>
    <xf numFmtId="0" fontId="26" fillId="0" borderId="0" xfId="0" applyFont="1" applyAlignment="1">
      <alignment horizontal="center"/>
    </xf>
    <xf numFmtId="0" fontId="25" fillId="0" borderId="2" xfId="0" applyFont="1" applyBorder="1" applyAlignment="1">
      <alignment wrapText="1"/>
    </xf>
    <xf numFmtId="0" fontId="2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30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61"/>
  <sheetViews>
    <sheetView tabSelected="1" showWhiteSpace="0" view="pageBreakPreview" zoomScale="75" zoomScaleNormal="100" zoomScaleSheetLayoutView="75" workbookViewId="0">
      <selection activeCell="G5" sqref="G5:K5"/>
    </sheetView>
  </sheetViews>
  <sheetFormatPr defaultRowHeight="13.8"/>
  <cols>
    <col min="1" max="1" width="8.554687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10" width="14" customWidth="1"/>
    <col min="11" max="11" width="10.88671875" customWidth="1"/>
  </cols>
  <sheetData>
    <row r="1" spans="1:11">
      <c r="E1" s="95"/>
      <c r="F1" s="95"/>
      <c r="G1" s="95"/>
      <c r="H1" s="96" t="s">
        <v>171</v>
      </c>
      <c r="I1" s="96"/>
      <c r="J1" s="96"/>
      <c r="K1" s="95"/>
    </row>
    <row r="2" spans="1:11" ht="13.5" customHeight="1">
      <c r="D2" s="50"/>
      <c r="E2" s="95"/>
      <c r="F2" s="150" t="s">
        <v>214</v>
      </c>
      <c r="G2" s="150"/>
      <c r="H2" s="150"/>
      <c r="I2" s="150"/>
      <c r="J2" s="150"/>
      <c r="K2" s="150"/>
    </row>
    <row r="3" spans="1:11">
      <c r="E3" s="155" t="s">
        <v>179</v>
      </c>
      <c r="F3" s="155"/>
      <c r="G3" s="155"/>
      <c r="H3" s="155"/>
      <c r="I3" s="155"/>
      <c r="J3" s="155"/>
      <c r="K3" s="155"/>
    </row>
    <row r="4" spans="1:11">
      <c r="E4" s="96"/>
      <c r="F4" s="96"/>
      <c r="G4" s="96"/>
      <c r="H4" s="96"/>
      <c r="I4" s="155" t="s">
        <v>178</v>
      </c>
      <c r="J4" s="155"/>
      <c r="K4" s="155"/>
    </row>
    <row r="5" spans="1:11">
      <c r="E5" s="95"/>
      <c r="F5" s="95"/>
      <c r="G5" s="155" t="s">
        <v>239</v>
      </c>
      <c r="H5" s="155"/>
      <c r="I5" s="155"/>
      <c r="J5" s="155"/>
      <c r="K5" s="155"/>
    </row>
    <row r="6" spans="1:11" ht="15.6">
      <c r="A6" s="152" t="s">
        <v>180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</row>
    <row r="7" spans="1:11" ht="30.75" customHeight="1">
      <c r="A7" s="153" t="s">
        <v>221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1" ht="15.6">
      <c r="A8" s="152" t="s">
        <v>119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</row>
    <row r="9" spans="1:11">
      <c r="A9" s="154">
        <v>25538000000</v>
      </c>
      <c r="B9" s="154"/>
    </row>
    <row r="10" spans="1:11">
      <c r="A10" s="151" t="s">
        <v>0</v>
      </c>
      <c r="B10" s="151"/>
    </row>
    <row r="11" spans="1:11" ht="75.75" customHeight="1">
      <c r="A11" s="1" t="s">
        <v>120</v>
      </c>
      <c r="B11" s="1" t="s">
        <v>121</v>
      </c>
      <c r="C11" s="1" t="s">
        <v>3</v>
      </c>
      <c r="D11" s="2" t="s">
        <v>1</v>
      </c>
      <c r="E11" s="2" t="s">
        <v>122</v>
      </c>
      <c r="F11" s="2" t="s">
        <v>123</v>
      </c>
      <c r="G11" s="2" t="s">
        <v>124</v>
      </c>
      <c r="H11" s="2" t="s">
        <v>2</v>
      </c>
      <c r="I11" s="2" t="s">
        <v>125</v>
      </c>
      <c r="J11" s="2" t="s">
        <v>129</v>
      </c>
      <c r="K11" s="2" t="s">
        <v>126</v>
      </c>
    </row>
    <row r="12" spans="1:11" ht="39.6">
      <c r="A12" s="7">
        <v>1200000</v>
      </c>
      <c r="B12" s="34">
        <v>12</v>
      </c>
      <c r="C12" s="7"/>
      <c r="D12" s="11" t="s">
        <v>235</v>
      </c>
      <c r="E12" s="6"/>
      <c r="F12" s="6"/>
      <c r="G12" s="6"/>
      <c r="H12" s="6"/>
      <c r="I12" s="10"/>
      <c r="J12" s="133">
        <f>J13+J15+J18</f>
        <v>3712480.09</v>
      </c>
      <c r="K12" s="6"/>
    </row>
    <row r="13" spans="1:11" ht="26.4">
      <c r="A13" s="52" t="s">
        <v>107</v>
      </c>
      <c r="B13" s="54">
        <v>6030</v>
      </c>
      <c r="C13" s="55" t="s">
        <v>105</v>
      </c>
      <c r="D13" s="11" t="s">
        <v>108</v>
      </c>
      <c r="E13" s="6"/>
      <c r="F13" s="6"/>
      <c r="G13" s="6"/>
      <c r="H13" s="6"/>
      <c r="I13" s="100"/>
      <c r="J13" s="133">
        <f>J14</f>
        <v>1053127</v>
      </c>
      <c r="K13" s="6"/>
    </row>
    <row r="14" spans="1:11" ht="28.2">
      <c r="A14" s="7"/>
      <c r="B14" s="57">
        <v>3132</v>
      </c>
      <c r="C14" s="48"/>
      <c r="D14" s="17" t="s">
        <v>7</v>
      </c>
      <c r="E14" s="99" t="s">
        <v>209</v>
      </c>
      <c r="F14" s="6"/>
      <c r="G14" s="6"/>
      <c r="H14" s="6"/>
      <c r="I14" s="10"/>
      <c r="J14" s="134">
        <v>1053127</v>
      </c>
      <c r="K14" s="6"/>
    </row>
    <row r="15" spans="1:11" ht="59.25" customHeight="1">
      <c r="A15" s="54">
        <v>1217461</v>
      </c>
      <c r="B15" s="54">
        <v>7461</v>
      </c>
      <c r="C15" s="55" t="s">
        <v>58</v>
      </c>
      <c r="D15" s="63" t="s">
        <v>59</v>
      </c>
      <c r="E15" s="103"/>
      <c r="F15" s="6"/>
      <c r="G15" s="6"/>
      <c r="H15" s="6"/>
      <c r="J15" s="135">
        <f>J16+J17</f>
        <v>2659353.09</v>
      </c>
      <c r="K15" s="6"/>
    </row>
    <row r="16" spans="1:11" ht="46.5" customHeight="1">
      <c r="A16" s="10"/>
      <c r="B16" s="57">
        <v>3132</v>
      </c>
      <c r="C16" s="48"/>
      <c r="D16" s="17" t="s">
        <v>7</v>
      </c>
      <c r="E16" s="99" t="s">
        <v>157</v>
      </c>
      <c r="F16" s="6"/>
      <c r="G16" s="6"/>
      <c r="H16" s="6"/>
      <c r="I16" s="10"/>
      <c r="J16" s="134">
        <v>2100000</v>
      </c>
      <c r="K16" s="6">
        <v>100</v>
      </c>
    </row>
    <row r="17" spans="1:13" ht="65.25" customHeight="1">
      <c r="A17" s="10"/>
      <c r="B17" s="69">
        <v>3132</v>
      </c>
      <c r="C17" s="60"/>
      <c r="D17" s="17" t="s">
        <v>7</v>
      </c>
      <c r="E17" s="99" t="s">
        <v>228</v>
      </c>
      <c r="F17" s="6">
        <v>2022</v>
      </c>
      <c r="G17" s="6"/>
      <c r="H17" s="6"/>
      <c r="I17" s="10"/>
      <c r="J17" s="134">
        <v>559353.09</v>
      </c>
      <c r="K17" s="6">
        <v>100</v>
      </c>
    </row>
    <row r="18" spans="1:13" ht="54" hidden="1" customHeight="1">
      <c r="A18" s="23" t="s">
        <v>57</v>
      </c>
      <c r="B18" s="77">
        <v>7461</v>
      </c>
      <c r="C18" s="23" t="s">
        <v>58</v>
      </c>
      <c r="D18" s="63" t="s">
        <v>59</v>
      </c>
      <c r="E18" s="79"/>
      <c r="F18" s="6"/>
      <c r="G18" s="6"/>
      <c r="H18" s="6"/>
      <c r="I18" s="10"/>
      <c r="J18" s="135">
        <f>J19</f>
        <v>0</v>
      </c>
      <c r="K18" s="6"/>
    </row>
    <row r="19" spans="1:13" ht="63" hidden="1" customHeight="1">
      <c r="A19" s="10"/>
      <c r="B19" s="57">
        <v>3132</v>
      </c>
      <c r="C19" s="48"/>
      <c r="F19" s="6"/>
      <c r="G19" s="6"/>
      <c r="H19" s="6"/>
      <c r="J19" s="134"/>
      <c r="K19" s="6"/>
    </row>
    <row r="20" spans="1:13" ht="17.25" customHeight="1">
      <c r="A20" s="12"/>
      <c r="B20" s="12"/>
      <c r="C20" s="12"/>
      <c r="D20" s="12"/>
      <c r="E20" s="106" t="s">
        <v>8</v>
      </c>
      <c r="F20" s="12"/>
      <c r="G20" s="12"/>
      <c r="H20" s="12"/>
      <c r="I20" s="80"/>
      <c r="J20" s="136">
        <f>J12</f>
        <v>3712480.09</v>
      </c>
      <c r="K20" s="12"/>
    </row>
    <row r="21" spans="1:13" ht="18.75" customHeight="1">
      <c r="A21" s="15" t="s">
        <v>9</v>
      </c>
      <c r="B21" s="37" t="s">
        <v>11</v>
      </c>
      <c r="C21" s="9"/>
      <c r="D21" s="143" t="s">
        <v>10</v>
      </c>
      <c r="E21" s="107"/>
      <c r="F21" s="9"/>
      <c r="G21" s="9"/>
      <c r="H21" s="9"/>
      <c r="I21" s="10"/>
      <c r="J21" s="137">
        <f>J22+J26+J30+J32+J34+J39+J41+J43+J45+J37</f>
        <v>19193708.5</v>
      </c>
      <c r="K21" s="9"/>
    </row>
    <row r="22" spans="1:13" ht="37.5" customHeight="1">
      <c r="A22" s="52" t="s">
        <v>85</v>
      </c>
      <c r="B22" s="53" t="s">
        <v>12</v>
      </c>
      <c r="C22" s="53" t="s">
        <v>13</v>
      </c>
      <c r="D22" s="16" t="s">
        <v>91</v>
      </c>
      <c r="E22" s="107"/>
      <c r="F22" s="9"/>
      <c r="G22" s="9"/>
      <c r="H22" s="9"/>
      <c r="I22" s="10"/>
      <c r="J22" s="137">
        <f>J23</f>
        <v>260000</v>
      </c>
      <c r="K22" s="9"/>
    </row>
    <row r="23" spans="1:13" ht="64.5" customHeight="1">
      <c r="A23" s="9"/>
      <c r="B23" s="38" t="s">
        <v>14</v>
      </c>
      <c r="C23" s="9"/>
      <c r="D23" s="17" t="s">
        <v>15</v>
      </c>
      <c r="E23" s="79" t="s">
        <v>229</v>
      </c>
      <c r="F23" s="9"/>
      <c r="G23" s="9"/>
      <c r="H23" s="9"/>
      <c r="I23" s="10"/>
      <c r="J23" s="138">
        <f>100000+160000</f>
        <v>260000</v>
      </c>
      <c r="K23" s="9"/>
      <c r="L23" s="50"/>
      <c r="M23" s="50"/>
    </row>
    <row r="24" spans="1:13" ht="30" hidden="1" customHeight="1">
      <c r="A24" s="15" t="s">
        <v>110</v>
      </c>
      <c r="B24" s="39" t="s">
        <v>111</v>
      </c>
      <c r="C24" s="15" t="s">
        <v>112</v>
      </c>
      <c r="D24" s="8" t="s">
        <v>113</v>
      </c>
      <c r="E24" s="108"/>
      <c r="F24" s="61"/>
      <c r="G24" s="61"/>
      <c r="H24" s="61"/>
      <c r="I24" s="82"/>
      <c r="J24" s="139">
        <f>J25</f>
        <v>0</v>
      </c>
      <c r="K24" s="9"/>
      <c r="L24" s="50"/>
      <c r="M24" s="50"/>
    </row>
    <row r="25" spans="1:13" ht="36" hidden="1" customHeight="1">
      <c r="A25" s="9"/>
      <c r="B25" s="38" t="s">
        <v>14</v>
      </c>
      <c r="C25" s="9"/>
      <c r="D25" s="17" t="s">
        <v>15</v>
      </c>
      <c r="E25" s="109" t="s">
        <v>219</v>
      </c>
      <c r="F25" s="9"/>
      <c r="G25" s="9"/>
      <c r="H25" s="9"/>
      <c r="I25" s="82"/>
      <c r="J25" s="140">
        <f>15000+1100-16100</f>
        <v>0</v>
      </c>
      <c r="K25" s="9"/>
      <c r="L25" s="50"/>
      <c r="M25" s="50"/>
    </row>
    <row r="26" spans="1:13" ht="36" customHeight="1">
      <c r="A26" s="22" t="s">
        <v>163</v>
      </c>
      <c r="B26" s="23" t="s">
        <v>164</v>
      </c>
      <c r="C26" s="22" t="s">
        <v>165</v>
      </c>
      <c r="D26" s="8" t="s">
        <v>166</v>
      </c>
      <c r="E26" s="110"/>
      <c r="F26" s="9"/>
      <c r="G26" s="9"/>
      <c r="H26" s="9"/>
      <c r="I26" s="83"/>
      <c r="J26" s="139">
        <f>J27+J28+J29</f>
        <v>8746304.5</v>
      </c>
      <c r="K26" s="9"/>
      <c r="L26" s="50"/>
      <c r="M26" s="50"/>
    </row>
    <row r="27" spans="1:13" ht="107.25" customHeight="1">
      <c r="A27" s="9"/>
      <c r="B27" s="38" t="s">
        <v>34</v>
      </c>
      <c r="C27" s="9"/>
      <c r="D27" s="17" t="s">
        <v>35</v>
      </c>
      <c r="E27" s="105" t="s">
        <v>191</v>
      </c>
      <c r="F27" s="9"/>
      <c r="G27" s="9"/>
      <c r="H27" s="9"/>
      <c r="I27" s="10"/>
      <c r="J27" s="138">
        <f>5000000-500000+90000</f>
        <v>4590000</v>
      </c>
      <c r="K27" s="9"/>
      <c r="L27" s="50"/>
      <c r="M27" s="50"/>
    </row>
    <row r="28" spans="1:13" ht="84.75" customHeight="1">
      <c r="A28" s="9"/>
      <c r="B28" s="38" t="s">
        <v>34</v>
      </c>
      <c r="C28" s="9"/>
      <c r="D28" s="17" t="s">
        <v>35</v>
      </c>
      <c r="E28" s="111" t="s">
        <v>200</v>
      </c>
      <c r="F28" s="9"/>
      <c r="G28" s="9"/>
      <c r="H28" s="9"/>
      <c r="I28" s="83"/>
      <c r="J28" s="138">
        <v>669637.5</v>
      </c>
      <c r="K28" s="9"/>
      <c r="L28" s="50"/>
      <c r="M28" s="50"/>
    </row>
    <row r="29" spans="1:13" ht="63" customHeight="1">
      <c r="A29" s="9"/>
      <c r="B29" s="38" t="s">
        <v>34</v>
      </c>
      <c r="C29" s="9"/>
      <c r="D29" s="17" t="s">
        <v>35</v>
      </c>
      <c r="E29" s="112" t="s">
        <v>234</v>
      </c>
      <c r="F29" s="9"/>
      <c r="G29" s="9"/>
      <c r="H29" s="9"/>
      <c r="I29" s="83"/>
      <c r="J29" s="138">
        <f>90000+49900-90000+3436767</f>
        <v>3486667</v>
      </c>
      <c r="K29" s="9"/>
      <c r="L29" s="50"/>
      <c r="M29" s="50"/>
    </row>
    <row r="30" spans="1:13" ht="39.6">
      <c r="A30" s="22" t="s">
        <v>30</v>
      </c>
      <c r="B30" s="23" t="s">
        <v>31</v>
      </c>
      <c r="C30" s="22" t="s">
        <v>32</v>
      </c>
      <c r="D30" s="24" t="s">
        <v>33</v>
      </c>
      <c r="E30" s="103"/>
      <c r="F30" s="9"/>
      <c r="G30" s="9"/>
      <c r="H30" s="9"/>
      <c r="I30" s="83"/>
      <c r="J30" s="137">
        <f>J31</f>
        <v>1692240</v>
      </c>
      <c r="K30" s="9"/>
    </row>
    <row r="31" spans="1:13" ht="153.75" customHeight="1">
      <c r="A31" s="9"/>
      <c r="B31" s="38" t="s">
        <v>34</v>
      </c>
      <c r="C31" s="9"/>
      <c r="D31" s="17" t="s">
        <v>35</v>
      </c>
      <c r="E31" s="105" t="s">
        <v>237</v>
      </c>
      <c r="F31" s="32"/>
      <c r="G31" s="32"/>
      <c r="H31" s="32"/>
      <c r="I31" s="60"/>
      <c r="J31" s="138">
        <f>1150240+901000-359000</f>
        <v>1692240</v>
      </c>
      <c r="K31" s="9"/>
    </row>
    <row r="32" spans="1:13" ht="27.75" customHeight="1">
      <c r="A32" s="15" t="s">
        <v>100</v>
      </c>
      <c r="B32" s="39" t="s">
        <v>101</v>
      </c>
      <c r="C32" s="40">
        <v>1040</v>
      </c>
      <c r="D32" s="8" t="s">
        <v>102</v>
      </c>
      <c r="E32" s="103"/>
      <c r="F32" s="9"/>
      <c r="G32" s="9"/>
      <c r="H32" s="9"/>
      <c r="I32" s="10"/>
      <c r="J32" s="139">
        <f>J33</f>
        <v>22500</v>
      </c>
      <c r="K32" s="9"/>
    </row>
    <row r="33" spans="1:21" ht="46.5" customHeight="1">
      <c r="A33" s="9"/>
      <c r="B33" s="38" t="s">
        <v>34</v>
      </c>
      <c r="C33" s="36"/>
      <c r="D33" s="17" t="s">
        <v>35</v>
      </c>
      <c r="E33" s="81" t="s">
        <v>150</v>
      </c>
      <c r="F33" s="9"/>
      <c r="G33" s="9"/>
      <c r="H33" s="9"/>
      <c r="I33" s="10"/>
      <c r="J33" s="138">
        <v>22500</v>
      </c>
      <c r="K33" s="9"/>
    </row>
    <row r="34" spans="1:21" ht="38.25" customHeight="1">
      <c r="A34" s="52" t="s">
        <v>79</v>
      </c>
      <c r="B34" s="52" t="s">
        <v>17</v>
      </c>
      <c r="C34" s="52" t="s">
        <v>84</v>
      </c>
      <c r="D34" s="11" t="s">
        <v>16</v>
      </c>
      <c r="E34" s="107"/>
      <c r="F34" s="9"/>
      <c r="G34" s="9"/>
      <c r="H34" s="9"/>
      <c r="I34" s="10"/>
      <c r="J34" s="137">
        <f>J35+J36</f>
        <v>5386484</v>
      </c>
      <c r="K34" s="9"/>
    </row>
    <row r="35" spans="1:21" ht="33.75" hidden="1" customHeight="1">
      <c r="A35" s="9"/>
      <c r="B35" s="38" t="s">
        <v>19</v>
      </c>
      <c r="C35" s="36"/>
      <c r="D35" s="17" t="s">
        <v>18</v>
      </c>
      <c r="E35" s="103" t="s">
        <v>128</v>
      </c>
      <c r="F35" s="9"/>
      <c r="G35" s="9"/>
      <c r="H35" s="9"/>
      <c r="I35" s="10"/>
      <c r="J35" s="138">
        <f>500000-500000</f>
        <v>0</v>
      </c>
      <c r="K35" s="9"/>
    </row>
    <row r="36" spans="1:21" ht="60" customHeight="1">
      <c r="A36" s="9"/>
      <c r="B36" s="38" t="s">
        <v>19</v>
      </c>
      <c r="C36" s="132"/>
      <c r="D36" s="17" t="s">
        <v>18</v>
      </c>
      <c r="E36" s="103" t="s">
        <v>233</v>
      </c>
      <c r="F36" s="9"/>
      <c r="G36" s="9"/>
      <c r="H36" s="9"/>
      <c r="I36" s="10"/>
      <c r="J36" s="138">
        <f>4886484+500000</f>
        <v>5386484</v>
      </c>
      <c r="K36" s="9"/>
    </row>
    <row r="37" spans="1:21" ht="30.75" customHeight="1">
      <c r="A37" s="52" t="s">
        <v>215</v>
      </c>
      <c r="B37" s="52" t="s">
        <v>216</v>
      </c>
      <c r="C37" s="104" t="s">
        <v>20</v>
      </c>
      <c r="D37" s="8" t="s">
        <v>217</v>
      </c>
      <c r="E37" s="103"/>
      <c r="F37" s="9"/>
      <c r="G37" s="9"/>
      <c r="H37" s="9"/>
      <c r="I37" s="10"/>
      <c r="J37" s="139">
        <f>J38</f>
        <v>305900</v>
      </c>
      <c r="K37" s="9"/>
    </row>
    <row r="38" spans="1:21" ht="91.5" customHeight="1">
      <c r="A38" s="9"/>
      <c r="B38" s="38" t="s">
        <v>34</v>
      </c>
      <c r="C38" s="10"/>
      <c r="D38" s="17" t="s">
        <v>35</v>
      </c>
      <c r="E38" s="103" t="s">
        <v>218</v>
      </c>
      <c r="F38" s="9"/>
      <c r="G38" s="9"/>
      <c r="H38" s="9"/>
      <c r="I38" s="10"/>
      <c r="J38" s="138">
        <v>305900</v>
      </c>
      <c r="K38" s="9"/>
    </row>
    <row r="39" spans="1:21" ht="27" hidden="1">
      <c r="A39" s="52" t="s">
        <v>22</v>
      </c>
      <c r="B39" s="52" t="s">
        <v>23</v>
      </c>
      <c r="C39" s="52" t="s">
        <v>39</v>
      </c>
      <c r="D39" s="7" t="s">
        <v>24</v>
      </c>
      <c r="E39" s="107"/>
      <c r="F39" s="9"/>
      <c r="G39" s="9"/>
      <c r="H39" s="9"/>
      <c r="I39" s="10"/>
      <c r="J39" s="137">
        <f>J40</f>
        <v>0</v>
      </c>
      <c r="K39" s="9"/>
    </row>
    <row r="40" spans="1:21" ht="67.5" hidden="1" customHeight="1">
      <c r="A40" s="65"/>
      <c r="B40" s="66" t="s">
        <v>34</v>
      </c>
      <c r="C40" s="32"/>
      <c r="D40" s="25" t="s">
        <v>35</v>
      </c>
      <c r="E40" s="105" t="s">
        <v>159</v>
      </c>
      <c r="F40" s="32"/>
      <c r="G40" s="32"/>
      <c r="H40" s="32"/>
      <c r="I40" s="83"/>
      <c r="J40" s="138"/>
      <c r="K40" s="32"/>
      <c r="L40" s="67"/>
      <c r="M40" s="67"/>
      <c r="N40" s="67"/>
      <c r="O40" s="67"/>
      <c r="P40" s="67"/>
      <c r="Q40" s="67"/>
      <c r="R40" s="67"/>
      <c r="S40" s="67"/>
      <c r="T40" s="67"/>
      <c r="U40" s="67"/>
    </row>
    <row r="41" spans="1:21" ht="38.25" customHeight="1">
      <c r="A41" s="64" t="s">
        <v>208</v>
      </c>
      <c r="B41" s="37" t="s">
        <v>196</v>
      </c>
      <c r="C41" s="93">
        <v>320</v>
      </c>
      <c r="D41" s="63" t="s">
        <v>197</v>
      </c>
      <c r="E41" s="108"/>
      <c r="F41" s="93"/>
      <c r="G41" s="93"/>
      <c r="H41" s="93"/>
      <c r="I41" s="94"/>
      <c r="J41" s="139">
        <f>J42</f>
        <v>200000</v>
      </c>
      <c r="K41" s="32"/>
      <c r="L41" s="67"/>
      <c r="M41" s="67"/>
      <c r="N41" s="67"/>
      <c r="O41" s="67"/>
      <c r="P41" s="67"/>
      <c r="Q41" s="67"/>
      <c r="R41" s="67"/>
      <c r="S41" s="67"/>
      <c r="T41" s="67"/>
      <c r="U41" s="67"/>
    </row>
    <row r="42" spans="1:21" ht="33.75" customHeight="1">
      <c r="A42" s="65"/>
      <c r="B42" s="38" t="s">
        <v>14</v>
      </c>
      <c r="C42" s="36"/>
      <c r="D42" s="17" t="s">
        <v>15</v>
      </c>
      <c r="E42" s="105" t="s">
        <v>213</v>
      </c>
      <c r="F42" s="32"/>
      <c r="G42" s="32"/>
      <c r="H42" s="32"/>
      <c r="I42" s="83"/>
      <c r="J42" s="138">
        <f>1500000-30000-500000-770000</f>
        <v>200000</v>
      </c>
      <c r="K42" s="32"/>
      <c r="L42" s="67"/>
      <c r="M42" s="67"/>
      <c r="N42" s="67"/>
      <c r="O42" s="67"/>
      <c r="P42" s="67"/>
      <c r="Q42" s="67"/>
      <c r="R42" s="67"/>
      <c r="S42" s="67"/>
      <c r="T42" s="67"/>
      <c r="U42" s="67"/>
    </row>
    <row r="43" spans="1:21" ht="33.75" customHeight="1">
      <c r="A43" s="64" t="s">
        <v>222</v>
      </c>
      <c r="B43" s="39" t="s">
        <v>223</v>
      </c>
      <c r="C43" s="40"/>
      <c r="D43" s="8" t="s">
        <v>224</v>
      </c>
      <c r="E43" s="108"/>
      <c r="F43" s="93"/>
      <c r="G43" s="93"/>
      <c r="H43" s="93"/>
      <c r="I43" s="94"/>
      <c r="J43" s="139">
        <f>J44</f>
        <v>2560000</v>
      </c>
      <c r="K43" s="32"/>
      <c r="L43" s="67"/>
      <c r="M43" s="67"/>
      <c r="N43" s="67"/>
      <c r="O43" s="67"/>
      <c r="P43" s="67"/>
      <c r="Q43" s="67"/>
      <c r="R43" s="67"/>
      <c r="S43" s="67"/>
      <c r="T43" s="67"/>
      <c r="U43" s="67"/>
    </row>
    <row r="44" spans="1:21" ht="33.75" customHeight="1">
      <c r="A44" s="65"/>
      <c r="B44" s="38" t="s">
        <v>14</v>
      </c>
      <c r="C44" s="36"/>
      <c r="D44" s="17" t="s">
        <v>15</v>
      </c>
      <c r="E44" s="105" t="s">
        <v>225</v>
      </c>
      <c r="F44" s="32"/>
      <c r="G44" s="32"/>
      <c r="H44" s="32"/>
      <c r="I44" s="83"/>
      <c r="J44" s="138">
        <f>1060000+500000+1000000</f>
        <v>2560000</v>
      </c>
      <c r="K44" s="32"/>
      <c r="L44" s="67"/>
      <c r="M44" s="67"/>
      <c r="N44" s="67"/>
      <c r="O44" s="67"/>
      <c r="P44" s="67"/>
      <c r="Q44" s="67"/>
      <c r="R44" s="67"/>
      <c r="S44" s="67"/>
      <c r="T44" s="67"/>
      <c r="U44" s="67"/>
    </row>
    <row r="45" spans="1:21" ht="24.75" customHeight="1">
      <c r="A45" s="64" t="s">
        <v>174</v>
      </c>
      <c r="B45" s="37" t="s">
        <v>175</v>
      </c>
      <c r="C45" s="93"/>
      <c r="D45" s="63" t="s">
        <v>176</v>
      </c>
      <c r="E45" s="108"/>
      <c r="F45" s="93"/>
      <c r="G45" s="93"/>
      <c r="H45" s="93"/>
      <c r="I45" s="94"/>
      <c r="J45" s="139">
        <f>J46</f>
        <v>20280</v>
      </c>
      <c r="K45" s="32"/>
      <c r="L45" s="67"/>
      <c r="M45" s="67"/>
      <c r="N45" s="67"/>
      <c r="O45" s="67"/>
      <c r="P45" s="67"/>
      <c r="Q45" s="67"/>
      <c r="R45" s="67"/>
      <c r="S45" s="67"/>
      <c r="T45" s="67"/>
      <c r="U45" s="67"/>
    </row>
    <row r="46" spans="1:21" ht="61.5" customHeight="1">
      <c r="A46" s="65"/>
      <c r="B46" s="66" t="s">
        <v>34</v>
      </c>
      <c r="C46" s="32"/>
      <c r="D46" s="25" t="s">
        <v>35</v>
      </c>
      <c r="E46" s="105" t="s">
        <v>177</v>
      </c>
      <c r="F46" s="32"/>
      <c r="G46" s="32"/>
      <c r="H46" s="32"/>
      <c r="I46" s="83"/>
      <c r="J46" s="138">
        <v>20280</v>
      </c>
      <c r="K46" s="32"/>
      <c r="L46" s="67"/>
      <c r="M46" s="67"/>
      <c r="N46" s="67"/>
      <c r="O46" s="67"/>
      <c r="P46" s="67"/>
      <c r="Q46" s="67"/>
      <c r="R46" s="67"/>
      <c r="S46" s="67"/>
      <c r="T46" s="67"/>
      <c r="U46" s="67"/>
    </row>
    <row r="47" spans="1:21" ht="18.75" customHeight="1">
      <c r="A47" s="4" t="s">
        <v>4</v>
      </c>
      <c r="B47" s="4" t="s">
        <v>5</v>
      </c>
      <c r="C47" s="4"/>
      <c r="D47" s="142" t="s">
        <v>6</v>
      </c>
      <c r="E47" s="103"/>
      <c r="F47" s="9"/>
      <c r="G47" s="9"/>
      <c r="H47" s="9"/>
      <c r="I47" s="10"/>
      <c r="J47" s="139">
        <f>J48+J53+J60+J58+J63+J65+J67</f>
        <v>975800</v>
      </c>
      <c r="K47" s="9"/>
    </row>
    <row r="48" spans="1:21" ht="12.75" hidden="1" customHeight="1">
      <c r="A48" s="15" t="s">
        <v>25</v>
      </c>
      <c r="B48" s="39" t="s">
        <v>26</v>
      </c>
      <c r="C48" s="39" t="s">
        <v>83</v>
      </c>
      <c r="D48" s="11" t="s">
        <v>27</v>
      </c>
      <c r="E48" s="103"/>
      <c r="F48" s="9"/>
      <c r="G48" s="9"/>
      <c r="H48" s="9"/>
      <c r="I48" s="10"/>
      <c r="J48" s="137">
        <f>J49+J50+J51+J52</f>
        <v>0</v>
      </c>
      <c r="K48" s="9"/>
    </row>
    <row r="49" spans="1:11" ht="27.75" hidden="1" customHeight="1">
      <c r="A49" s="14"/>
      <c r="B49" s="38" t="s">
        <v>14</v>
      </c>
      <c r="C49" s="36"/>
      <c r="D49" s="17" t="s">
        <v>15</v>
      </c>
      <c r="E49" s="84" t="s">
        <v>195</v>
      </c>
      <c r="F49" s="9"/>
      <c r="G49" s="9"/>
      <c r="H49" s="9"/>
      <c r="J49" s="138"/>
      <c r="K49" s="10"/>
    </row>
    <row r="50" spans="1:11" ht="25.5" hidden="1" customHeight="1">
      <c r="A50" s="14"/>
      <c r="B50" s="38" t="s">
        <v>87</v>
      </c>
      <c r="C50" s="42"/>
      <c r="D50" s="17" t="s">
        <v>7</v>
      </c>
      <c r="E50" s="84" t="s">
        <v>130</v>
      </c>
      <c r="F50" s="9"/>
      <c r="G50" s="9"/>
      <c r="H50" s="9"/>
      <c r="I50" s="31"/>
      <c r="J50" s="138"/>
      <c r="K50" s="10"/>
    </row>
    <row r="51" spans="1:11" ht="30" hidden="1" customHeight="1">
      <c r="A51" s="14"/>
      <c r="B51" s="38" t="s">
        <v>87</v>
      </c>
      <c r="C51" s="42"/>
      <c r="D51" s="17" t="s">
        <v>7</v>
      </c>
      <c r="E51" s="84" t="s">
        <v>131</v>
      </c>
      <c r="F51" s="9"/>
      <c r="G51" s="9"/>
      <c r="H51" s="9"/>
      <c r="I51" s="31"/>
      <c r="J51" s="138"/>
      <c r="K51" s="10"/>
    </row>
    <row r="52" spans="1:11" ht="31.5" hidden="1" customHeight="1">
      <c r="A52" s="14"/>
      <c r="B52" s="38" t="s">
        <v>87</v>
      </c>
      <c r="C52" s="42"/>
      <c r="D52" s="17" t="s">
        <v>7</v>
      </c>
      <c r="E52" s="84" t="s">
        <v>132</v>
      </c>
      <c r="F52" s="9"/>
      <c r="G52" s="9"/>
      <c r="H52" s="9"/>
      <c r="I52" s="31"/>
      <c r="J52" s="138"/>
      <c r="K52" s="10"/>
    </row>
    <row r="53" spans="1:11" ht="35.25" customHeight="1">
      <c r="A53" s="45" t="s">
        <v>88</v>
      </c>
      <c r="B53" s="45" t="s">
        <v>90</v>
      </c>
      <c r="C53" s="45" t="s">
        <v>28</v>
      </c>
      <c r="D53" s="11" t="s">
        <v>89</v>
      </c>
      <c r="E53" s="113"/>
      <c r="F53" s="10"/>
      <c r="G53" s="10"/>
      <c r="H53" s="10"/>
      <c r="J53" s="139">
        <f>J54+J55+J56+J57</f>
        <v>410000</v>
      </c>
      <c r="K53" s="10"/>
    </row>
    <row r="54" spans="1:11" ht="48.75" customHeight="1">
      <c r="A54" s="10"/>
      <c r="B54" s="38" t="s">
        <v>14</v>
      </c>
      <c r="C54" s="36"/>
      <c r="D54" s="17" t="s">
        <v>15</v>
      </c>
      <c r="E54" s="84" t="s">
        <v>133</v>
      </c>
      <c r="F54" s="10"/>
      <c r="G54" s="10"/>
      <c r="H54" s="10"/>
      <c r="I54" s="31"/>
      <c r="J54" s="138">
        <v>260000</v>
      </c>
      <c r="K54" s="10"/>
    </row>
    <row r="55" spans="1:11" ht="29.25" customHeight="1">
      <c r="A55" s="10"/>
      <c r="B55" s="38" t="s">
        <v>87</v>
      </c>
      <c r="C55" s="42"/>
      <c r="D55" s="17" t="s">
        <v>7</v>
      </c>
      <c r="E55" s="84" t="s">
        <v>160</v>
      </c>
      <c r="F55" s="10"/>
      <c r="G55" s="10"/>
      <c r="H55" s="10"/>
      <c r="I55" s="31"/>
      <c r="J55" s="138">
        <v>75000</v>
      </c>
      <c r="K55" s="10"/>
    </row>
    <row r="56" spans="1:11">
      <c r="A56" s="10"/>
      <c r="B56" s="38" t="s">
        <v>87</v>
      </c>
      <c r="C56" s="42"/>
      <c r="D56" s="17" t="s">
        <v>7</v>
      </c>
      <c r="E56" s="84" t="s">
        <v>134</v>
      </c>
      <c r="F56" s="10"/>
      <c r="G56" s="10"/>
      <c r="H56" s="10"/>
      <c r="I56" s="31"/>
      <c r="J56" s="138">
        <v>75000</v>
      </c>
      <c r="K56" s="10"/>
    </row>
    <row r="57" spans="1:11" ht="30" hidden="1" customHeight="1">
      <c r="A57" s="60"/>
      <c r="B57" s="66" t="s">
        <v>87</v>
      </c>
      <c r="C57" s="90"/>
      <c r="D57" s="25" t="s">
        <v>7</v>
      </c>
      <c r="E57" s="84" t="s">
        <v>194</v>
      </c>
      <c r="F57" s="60"/>
      <c r="G57" s="60"/>
      <c r="H57" s="60"/>
      <c r="I57" s="31"/>
      <c r="J57" s="138"/>
      <c r="K57" s="10"/>
    </row>
    <row r="58" spans="1:11" s="3" customFormat="1" ht="39.6">
      <c r="A58" s="64" t="s">
        <v>136</v>
      </c>
      <c r="B58" s="37" t="s">
        <v>137</v>
      </c>
      <c r="C58" s="37" t="s">
        <v>46</v>
      </c>
      <c r="D58" s="63" t="s">
        <v>138</v>
      </c>
      <c r="E58" s="111"/>
      <c r="F58" s="32"/>
      <c r="G58" s="32"/>
      <c r="H58" s="32"/>
      <c r="I58" s="44"/>
      <c r="J58" s="139">
        <f>J59</f>
        <v>112000</v>
      </c>
      <c r="K58" s="9"/>
    </row>
    <row r="59" spans="1:11" s="3" customFormat="1" ht="36.75" customHeight="1">
      <c r="A59" s="65"/>
      <c r="B59" s="66" t="s">
        <v>14</v>
      </c>
      <c r="C59" s="66"/>
      <c r="D59" s="25" t="s">
        <v>15</v>
      </c>
      <c r="E59" s="111" t="s">
        <v>184</v>
      </c>
      <c r="F59" s="32"/>
      <c r="G59" s="32"/>
      <c r="H59" s="32"/>
      <c r="I59" s="31"/>
      <c r="J59" s="138">
        <v>112000</v>
      </c>
      <c r="K59" s="9"/>
    </row>
    <row r="60" spans="1:11" s="3" customFormat="1" ht="26.25" customHeight="1">
      <c r="A60" s="15" t="s">
        <v>162</v>
      </c>
      <c r="B60" s="39" t="s">
        <v>182</v>
      </c>
      <c r="C60" s="39" t="s">
        <v>103</v>
      </c>
      <c r="D60" s="11" t="s">
        <v>161</v>
      </c>
      <c r="E60" s="114"/>
      <c r="F60" s="9"/>
      <c r="G60" s="9"/>
      <c r="H60" s="9"/>
      <c r="I60" s="44"/>
      <c r="J60" s="139">
        <f>J61+J62</f>
        <v>50000</v>
      </c>
      <c r="K60" s="9"/>
    </row>
    <row r="61" spans="1:11" s="3" customFormat="1" ht="26.25" customHeight="1">
      <c r="A61" s="10"/>
      <c r="B61" s="38" t="s">
        <v>14</v>
      </c>
      <c r="C61" s="36"/>
      <c r="D61" s="17" t="s">
        <v>15</v>
      </c>
      <c r="E61" s="114" t="s">
        <v>135</v>
      </c>
      <c r="F61" s="10"/>
      <c r="G61" s="10"/>
      <c r="H61" s="10"/>
      <c r="I61" s="31"/>
      <c r="J61" s="138">
        <v>50000</v>
      </c>
      <c r="K61" s="9"/>
    </row>
    <row r="62" spans="1:11" s="3" customFormat="1" ht="33" hidden="1" customHeight="1">
      <c r="A62" s="10"/>
      <c r="B62" s="38" t="s">
        <v>87</v>
      </c>
      <c r="C62" s="42"/>
      <c r="D62" s="17" t="s">
        <v>7</v>
      </c>
      <c r="E62" s="84" t="s">
        <v>183</v>
      </c>
      <c r="F62" s="10"/>
      <c r="G62" s="10"/>
      <c r="H62" s="10"/>
      <c r="I62" s="31"/>
      <c r="J62" s="138"/>
      <c r="K62" s="9"/>
    </row>
    <row r="63" spans="1:11" s="3" customFormat="1" ht="41.25" customHeight="1">
      <c r="A63" s="64" t="s">
        <v>201</v>
      </c>
      <c r="B63" s="37" t="s">
        <v>202</v>
      </c>
      <c r="C63" s="37" t="s">
        <v>203</v>
      </c>
      <c r="D63" s="63" t="s">
        <v>204</v>
      </c>
      <c r="E63" s="84"/>
      <c r="F63" s="10"/>
      <c r="G63" s="10"/>
      <c r="H63" s="10"/>
      <c r="I63" s="31"/>
      <c r="J63" s="139">
        <f>J64</f>
        <v>135000</v>
      </c>
      <c r="K63" s="9"/>
    </row>
    <row r="64" spans="1:11" s="3" customFormat="1" ht="91.5" customHeight="1">
      <c r="A64" s="10"/>
      <c r="B64" s="38" t="s">
        <v>14</v>
      </c>
      <c r="C64" s="36"/>
      <c r="D64" s="17" t="s">
        <v>15</v>
      </c>
      <c r="E64" s="111" t="s">
        <v>220</v>
      </c>
      <c r="F64" s="10"/>
      <c r="G64" s="10"/>
      <c r="H64" s="10"/>
      <c r="I64" s="31"/>
      <c r="J64" s="138">
        <v>135000</v>
      </c>
      <c r="K64" s="9"/>
    </row>
    <row r="65" spans="1:11" s="3" customFormat="1" ht="65.25" customHeight="1">
      <c r="A65" s="15" t="s">
        <v>185</v>
      </c>
      <c r="B65" s="38" t="s">
        <v>172</v>
      </c>
      <c r="C65" s="42">
        <v>990</v>
      </c>
      <c r="D65" s="8" t="s">
        <v>173</v>
      </c>
      <c r="E65" s="84"/>
      <c r="F65" s="10"/>
      <c r="G65" s="10"/>
      <c r="H65" s="10"/>
      <c r="I65" s="31"/>
      <c r="J65" s="139">
        <f>J66</f>
        <v>112300</v>
      </c>
      <c r="K65" s="9"/>
    </row>
    <row r="66" spans="1:11" s="3" customFormat="1" ht="59.25" customHeight="1">
      <c r="A66" s="10"/>
      <c r="B66" s="38" t="s">
        <v>14</v>
      </c>
      <c r="C66" s="42"/>
      <c r="D66" s="17" t="s">
        <v>15</v>
      </c>
      <c r="E66" s="84" t="s">
        <v>181</v>
      </c>
      <c r="F66" s="10"/>
      <c r="G66" s="10"/>
      <c r="H66" s="10"/>
      <c r="I66" s="31"/>
      <c r="J66" s="138">
        <f>124780-12480</f>
        <v>112300</v>
      </c>
      <c r="K66" s="9"/>
    </row>
    <row r="67" spans="1:11" ht="27">
      <c r="A67" s="52" t="s">
        <v>29</v>
      </c>
      <c r="B67" s="52" t="s">
        <v>23</v>
      </c>
      <c r="C67" s="52" t="s">
        <v>39</v>
      </c>
      <c r="D67" s="7" t="s">
        <v>24</v>
      </c>
      <c r="E67" s="107"/>
      <c r="F67" s="10"/>
      <c r="G67" s="10"/>
      <c r="H67" s="10"/>
      <c r="I67" s="18"/>
      <c r="J67" s="137">
        <f>J68+J69</f>
        <v>156500</v>
      </c>
      <c r="K67" s="10"/>
    </row>
    <row r="68" spans="1:11" ht="36.75" customHeight="1">
      <c r="A68" s="10"/>
      <c r="B68" s="38" t="s">
        <v>14</v>
      </c>
      <c r="C68" s="36"/>
      <c r="D68" s="17" t="s">
        <v>15</v>
      </c>
      <c r="E68" s="103" t="s">
        <v>86</v>
      </c>
      <c r="F68" s="10"/>
      <c r="G68" s="10"/>
      <c r="H68" s="10"/>
      <c r="I68" s="31"/>
      <c r="J68" s="138">
        <f>126500+30000</f>
        <v>156500</v>
      </c>
      <c r="K68" s="10"/>
    </row>
    <row r="69" spans="1:11" ht="28.2" hidden="1">
      <c r="A69" s="10"/>
      <c r="B69" s="38" t="s">
        <v>14</v>
      </c>
      <c r="C69" s="36"/>
      <c r="D69" s="17" t="s">
        <v>15</v>
      </c>
      <c r="E69" s="103" t="s">
        <v>192</v>
      </c>
      <c r="F69" s="10"/>
      <c r="G69" s="10"/>
      <c r="H69" s="10"/>
      <c r="I69" s="31"/>
      <c r="J69" s="138"/>
      <c r="K69" s="10"/>
    </row>
    <row r="70" spans="1:11" ht="33.75" customHeight="1">
      <c r="A70" s="15" t="s">
        <v>36</v>
      </c>
      <c r="B70" s="39" t="s">
        <v>41</v>
      </c>
      <c r="C70" s="42"/>
      <c r="D70" s="144" t="s">
        <v>37</v>
      </c>
      <c r="E70" s="107"/>
      <c r="F70" s="10"/>
      <c r="G70" s="10"/>
      <c r="H70" s="10"/>
      <c r="I70" s="44"/>
      <c r="J70" s="139">
        <f>J71+J74</f>
        <v>45000</v>
      </c>
      <c r="K70" s="10"/>
    </row>
    <row r="71" spans="1:11" ht="60.75" hidden="1" customHeight="1">
      <c r="A71" s="15" t="s">
        <v>115</v>
      </c>
      <c r="B71" s="39" t="s">
        <v>118</v>
      </c>
      <c r="C71" s="40">
        <v>1020</v>
      </c>
      <c r="D71" s="7" t="s">
        <v>116</v>
      </c>
      <c r="E71" s="107"/>
      <c r="F71" s="10"/>
      <c r="G71" s="10"/>
      <c r="H71" s="10"/>
      <c r="I71" s="44"/>
      <c r="J71" s="139">
        <f>J72+J73</f>
        <v>0</v>
      </c>
      <c r="K71" s="10"/>
    </row>
    <row r="72" spans="1:11" ht="75" hidden="1" customHeight="1">
      <c r="A72" s="15"/>
      <c r="B72" s="38" t="s">
        <v>87</v>
      </c>
      <c r="C72" s="42"/>
      <c r="D72" s="17" t="s">
        <v>7</v>
      </c>
      <c r="E72" s="115" t="s">
        <v>96</v>
      </c>
      <c r="F72" s="60"/>
      <c r="G72" s="60"/>
      <c r="H72" s="60"/>
      <c r="I72" s="31"/>
      <c r="J72" s="138">
        <f>129000-129000</f>
        <v>0</v>
      </c>
      <c r="K72" s="10"/>
    </row>
    <row r="73" spans="1:11" ht="42.75" hidden="1" customHeight="1">
      <c r="A73" s="15"/>
      <c r="B73" s="38" t="s">
        <v>87</v>
      </c>
      <c r="C73" s="42"/>
      <c r="D73" s="17" t="s">
        <v>7</v>
      </c>
      <c r="E73" s="116" t="s">
        <v>139</v>
      </c>
      <c r="F73" s="60"/>
      <c r="G73" s="60"/>
      <c r="H73" s="60"/>
      <c r="I73" s="31"/>
      <c r="J73" s="138">
        <f>259270-259270</f>
        <v>0</v>
      </c>
      <c r="K73" s="10"/>
    </row>
    <row r="74" spans="1:11" ht="27">
      <c r="A74" s="52" t="s">
        <v>38</v>
      </c>
      <c r="B74" s="52" t="s">
        <v>23</v>
      </c>
      <c r="C74" s="52" t="s">
        <v>39</v>
      </c>
      <c r="D74" s="7" t="s">
        <v>24</v>
      </c>
      <c r="E74" s="103"/>
      <c r="F74" s="10"/>
      <c r="G74" s="10"/>
      <c r="H74" s="10"/>
      <c r="I74" s="18"/>
      <c r="J74" s="137">
        <f>J75</f>
        <v>45000</v>
      </c>
      <c r="K74" s="10"/>
    </row>
    <row r="75" spans="1:11" ht="55.8">
      <c r="A75" s="13"/>
      <c r="B75" s="38" t="s">
        <v>14</v>
      </c>
      <c r="C75" s="36"/>
      <c r="D75" s="17" t="s">
        <v>15</v>
      </c>
      <c r="E75" s="103" t="s">
        <v>167</v>
      </c>
      <c r="F75" s="10"/>
      <c r="G75" s="10"/>
      <c r="H75" s="10"/>
      <c r="I75" s="31"/>
      <c r="J75" s="138">
        <f>55000+25000-35000</f>
        <v>45000</v>
      </c>
      <c r="K75" s="10"/>
    </row>
    <row r="76" spans="1:11" ht="27">
      <c r="A76" s="15" t="s">
        <v>40</v>
      </c>
      <c r="B76" s="40">
        <v>10</v>
      </c>
      <c r="C76" s="43"/>
      <c r="D76" s="7" t="s">
        <v>42</v>
      </c>
      <c r="E76" s="107"/>
      <c r="F76" s="10"/>
      <c r="G76" s="10"/>
      <c r="H76" s="10"/>
      <c r="I76" s="18"/>
      <c r="J76" s="137">
        <f>J77+J79+J81+J83</f>
        <v>46000</v>
      </c>
      <c r="K76" s="10"/>
    </row>
    <row r="77" spans="1:11" ht="26.4" hidden="1">
      <c r="A77" s="23" t="s">
        <v>93</v>
      </c>
      <c r="B77" s="23" t="s">
        <v>94</v>
      </c>
      <c r="C77" s="23" t="s">
        <v>46</v>
      </c>
      <c r="D77" s="63" t="s">
        <v>95</v>
      </c>
      <c r="E77" s="117"/>
      <c r="F77" s="60"/>
      <c r="G77" s="60"/>
      <c r="H77" s="60"/>
      <c r="I77" s="44"/>
      <c r="J77" s="137">
        <f>J78</f>
        <v>0</v>
      </c>
      <c r="K77" s="10"/>
    </row>
    <row r="78" spans="1:11" ht="51.75" hidden="1" customHeight="1">
      <c r="A78" s="65"/>
      <c r="B78" s="66" t="s">
        <v>14</v>
      </c>
      <c r="C78" s="32"/>
      <c r="D78" s="25" t="s">
        <v>15</v>
      </c>
      <c r="E78" s="84" t="s">
        <v>199</v>
      </c>
      <c r="F78" s="60"/>
      <c r="G78" s="60"/>
      <c r="H78" s="60"/>
      <c r="I78" s="31"/>
      <c r="J78" s="141">
        <f>119500-119500</f>
        <v>0</v>
      </c>
      <c r="K78" s="10"/>
    </row>
    <row r="79" spans="1:11" ht="14.4" hidden="1">
      <c r="A79" s="15" t="s">
        <v>43</v>
      </c>
      <c r="B79" s="40">
        <v>4030</v>
      </c>
      <c r="C79" s="22" t="s">
        <v>44</v>
      </c>
      <c r="D79" s="8" t="s">
        <v>45</v>
      </c>
      <c r="E79" s="107"/>
      <c r="F79" s="10"/>
      <c r="G79" s="10"/>
      <c r="H79" s="10"/>
      <c r="I79" s="18"/>
      <c r="J79" s="137">
        <f>J80</f>
        <v>0</v>
      </c>
      <c r="K79" s="10"/>
    </row>
    <row r="80" spans="1:11" ht="28.5" hidden="1" customHeight="1">
      <c r="A80" s="13"/>
      <c r="B80" s="38" t="s">
        <v>14</v>
      </c>
      <c r="C80" s="9"/>
      <c r="D80" s="17" t="s">
        <v>15</v>
      </c>
      <c r="E80" s="84" t="s">
        <v>140</v>
      </c>
      <c r="F80" s="10"/>
      <c r="G80" s="10"/>
      <c r="H80" s="10"/>
      <c r="I80" s="31"/>
      <c r="J80" s="138">
        <f>49000-49000</f>
        <v>0</v>
      </c>
      <c r="K80" s="10"/>
    </row>
    <row r="81" spans="1:11" ht="41.25" hidden="1" customHeight="1">
      <c r="A81" s="52" t="s">
        <v>80</v>
      </c>
      <c r="B81" s="52" t="s">
        <v>81</v>
      </c>
      <c r="C81" s="52" t="s">
        <v>82</v>
      </c>
      <c r="D81" s="8" t="s">
        <v>92</v>
      </c>
      <c r="E81" s="118"/>
      <c r="F81" s="51"/>
      <c r="G81" s="51"/>
      <c r="H81" s="51"/>
      <c r="I81" s="18"/>
      <c r="J81" s="137">
        <f>J82</f>
        <v>0</v>
      </c>
      <c r="K81" s="10"/>
    </row>
    <row r="82" spans="1:11" ht="24.75" hidden="1" customHeight="1">
      <c r="A82" s="64"/>
      <c r="B82" s="66" t="s">
        <v>14</v>
      </c>
      <c r="C82" s="69"/>
      <c r="D82" s="25" t="s">
        <v>15</v>
      </c>
      <c r="E82" s="84" t="s">
        <v>141</v>
      </c>
      <c r="F82" s="60"/>
      <c r="G82" s="60"/>
      <c r="H82" s="60"/>
      <c r="I82" s="31"/>
      <c r="J82" s="138">
        <f>49000-49000</f>
        <v>0</v>
      </c>
      <c r="K82" s="10"/>
    </row>
    <row r="83" spans="1:11" ht="27">
      <c r="A83" s="70" t="s">
        <v>47</v>
      </c>
      <c r="B83" s="70" t="s">
        <v>23</v>
      </c>
      <c r="C83" s="70" t="s">
        <v>39</v>
      </c>
      <c r="D83" s="71" t="s">
        <v>24</v>
      </c>
      <c r="E83" s="117"/>
      <c r="F83" s="60"/>
      <c r="G83" s="60"/>
      <c r="H83" s="60"/>
      <c r="I83" s="44"/>
      <c r="J83" s="139">
        <f>J84</f>
        <v>46000</v>
      </c>
      <c r="K83" s="10"/>
    </row>
    <row r="84" spans="1:11" ht="42">
      <c r="A84" s="65"/>
      <c r="B84" s="66" t="s">
        <v>14</v>
      </c>
      <c r="C84" s="69"/>
      <c r="D84" s="25" t="s">
        <v>15</v>
      </c>
      <c r="E84" s="105" t="s">
        <v>48</v>
      </c>
      <c r="F84" s="60"/>
      <c r="G84" s="60"/>
      <c r="H84" s="60"/>
      <c r="I84" s="31"/>
      <c r="J84" s="138">
        <v>46000</v>
      </c>
      <c r="K84" s="10"/>
    </row>
    <row r="85" spans="1:11" ht="31.2">
      <c r="A85" s="15" t="s">
        <v>49</v>
      </c>
      <c r="B85" s="40">
        <v>11</v>
      </c>
      <c r="C85" s="43"/>
      <c r="D85" s="145" t="s">
        <v>50</v>
      </c>
      <c r="E85" s="107"/>
      <c r="F85" s="10"/>
      <c r="G85" s="10"/>
      <c r="H85" s="10"/>
      <c r="I85" s="44"/>
      <c r="J85" s="139">
        <f>J86+J89</f>
        <v>800000</v>
      </c>
      <c r="K85" s="10"/>
    </row>
    <row r="86" spans="1:11" ht="66">
      <c r="A86" s="22" t="s">
        <v>74</v>
      </c>
      <c r="B86" s="23" t="s">
        <v>75</v>
      </c>
      <c r="C86" s="22" t="s">
        <v>73</v>
      </c>
      <c r="D86" s="8" t="s">
        <v>76</v>
      </c>
      <c r="E86" s="107"/>
      <c r="F86" s="10"/>
      <c r="G86" s="10"/>
      <c r="H86" s="10"/>
      <c r="I86" s="18"/>
      <c r="J86" s="139">
        <f>J87+J88</f>
        <v>800000</v>
      </c>
      <c r="K86" s="10"/>
    </row>
    <row r="87" spans="1:11" ht="28.2" hidden="1">
      <c r="A87" s="22"/>
      <c r="B87" s="66" t="s">
        <v>14</v>
      </c>
      <c r="C87" s="69"/>
      <c r="D87" s="25" t="s">
        <v>15</v>
      </c>
      <c r="E87" s="103" t="s">
        <v>193</v>
      </c>
      <c r="F87" s="10"/>
      <c r="G87" s="10"/>
      <c r="H87" s="10"/>
      <c r="I87" s="18"/>
      <c r="J87" s="138"/>
      <c r="K87" s="10"/>
    </row>
    <row r="88" spans="1:11" ht="27" customHeight="1">
      <c r="A88" s="15"/>
      <c r="B88" s="91">
        <v>3132</v>
      </c>
      <c r="C88" s="25"/>
      <c r="D88" s="92" t="s">
        <v>7</v>
      </c>
      <c r="E88" s="99" t="s">
        <v>168</v>
      </c>
      <c r="F88" s="60"/>
      <c r="G88" s="60"/>
      <c r="H88" s="60"/>
      <c r="I88" s="31"/>
      <c r="J88" s="138">
        <v>800000</v>
      </c>
      <c r="K88" s="10"/>
    </row>
    <row r="89" spans="1:11" ht="27" hidden="1" customHeight="1">
      <c r="A89" s="15" t="s">
        <v>211</v>
      </c>
      <c r="B89" s="102">
        <v>7325</v>
      </c>
      <c r="C89" s="63">
        <v>443</v>
      </c>
      <c r="D89" s="101" t="s">
        <v>210</v>
      </c>
      <c r="E89" s="99"/>
      <c r="F89" s="60"/>
      <c r="G89" s="60"/>
      <c r="H89" s="60"/>
      <c r="I89" s="31"/>
      <c r="J89" s="139">
        <f>J90</f>
        <v>0</v>
      </c>
      <c r="K89" s="10"/>
    </row>
    <row r="90" spans="1:11" ht="41.25" hidden="1" customHeight="1">
      <c r="A90" s="15"/>
      <c r="B90" s="57">
        <v>3122</v>
      </c>
      <c r="C90" s="48"/>
      <c r="D90" s="17" t="s">
        <v>53</v>
      </c>
      <c r="E90" s="99" t="s">
        <v>212</v>
      </c>
      <c r="F90" s="60"/>
      <c r="G90" s="60"/>
      <c r="H90" s="60"/>
      <c r="I90" s="31"/>
      <c r="J90" s="138"/>
      <c r="K90" s="10"/>
    </row>
    <row r="91" spans="1:11" ht="31.2">
      <c r="A91" s="39" t="s">
        <v>51</v>
      </c>
      <c r="B91" s="58">
        <v>12</v>
      </c>
      <c r="C91" s="59"/>
      <c r="D91" s="142" t="s">
        <v>52</v>
      </c>
      <c r="E91" s="119"/>
      <c r="F91" s="10"/>
      <c r="G91" s="10"/>
      <c r="H91" s="10"/>
      <c r="I91" s="44"/>
      <c r="J91" s="139">
        <f>J92+J95+J99+J112+J123+J125+J127</f>
        <v>14636634.91</v>
      </c>
      <c r="K91" s="10"/>
    </row>
    <row r="92" spans="1:11" ht="26.4" hidden="1">
      <c r="A92" s="52" t="s">
        <v>104</v>
      </c>
      <c r="B92" s="54">
        <v>6011</v>
      </c>
      <c r="C92" s="55" t="s">
        <v>105</v>
      </c>
      <c r="D92" s="5" t="s">
        <v>106</v>
      </c>
      <c r="E92" s="115"/>
      <c r="F92" s="10"/>
      <c r="G92" s="10"/>
      <c r="H92" s="10"/>
      <c r="I92" s="18"/>
      <c r="J92" s="137">
        <f>J93+J94</f>
        <v>0</v>
      </c>
      <c r="K92" s="10"/>
    </row>
    <row r="93" spans="1:11" ht="46.5" hidden="1" customHeight="1">
      <c r="A93" s="15"/>
      <c r="B93" s="57">
        <v>3131</v>
      </c>
      <c r="C93" s="48"/>
      <c r="D93" s="29" t="s">
        <v>187</v>
      </c>
      <c r="E93" s="120" t="s">
        <v>226</v>
      </c>
      <c r="F93" s="10"/>
      <c r="G93" s="10"/>
      <c r="H93" s="10"/>
      <c r="I93" s="47"/>
      <c r="J93" s="141"/>
      <c r="K93" s="10"/>
    </row>
    <row r="94" spans="1:11" ht="55.2" hidden="1">
      <c r="A94" s="15"/>
      <c r="B94" s="57">
        <v>3131</v>
      </c>
      <c r="C94" s="48"/>
      <c r="D94" s="29" t="s">
        <v>186</v>
      </c>
      <c r="E94" s="120" t="s">
        <v>232</v>
      </c>
      <c r="F94" s="10"/>
      <c r="G94" s="10"/>
      <c r="H94" s="10"/>
      <c r="I94" s="47"/>
      <c r="J94" s="141"/>
      <c r="K94" s="10"/>
    </row>
    <row r="95" spans="1:11" ht="26.4">
      <c r="A95" s="52" t="s">
        <v>107</v>
      </c>
      <c r="B95" s="54">
        <v>6030</v>
      </c>
      <c r="C95" s="55" t="s">
        <v>105</v>
      </c>
      <c r="D95" s="11" t="s">
        <v>108</v>
      </c>
      <c r="E95" s="120"/>
      <c r="F95" s="10"/>
      <c r="G95" s="10"/>
      <c r="H95" s="10"/>
      <c r="I95" s="18"/>
      <c r="J95" s="137">
        <f>J96+J97</f>
        <v>90000</v>
      </c>
      <c r="K95" s="10"/>
    </row>
    <row r="96" spans="1:11" ht="45" hidden="1" customHeight="1">
      <c r="A96" s="64"/>
      <c r="B96" s="66" t="s">
        <v>14</v>
      </c>
      <c r="C96" s="32"/>
      <c r="D96" s="25" t="s">
        <v>15</v>
      </c>
      <c r="E96" s="121" t="s">
        <v>205</v>
      </c>
      <c r="F96" s="60"/>
      <c r="G96" s="60"/>
      <c r="H96" s="60"/>
      <c r="I96" s="31"/>
      <c r="J96" s="138"/>
      <c r="K96" s="10"/>
    </row>
    <row r="97" spans="1:11" ht="26.4">
      <c r="A97" s="64"/>
      <c r="B97" s="66" t="s">
        <v>14</v>
      </c>
      <c r="C97" s="68"/>
      <c r="D97" s="25" t="s">
        <v>15</v>
      </c>
      <c r="E97" s="121" t="s">
        <v>109</v>
      </c>
      <c r="F97" s="60"/>
      <c r="G97" s="60"/>
      <c r="H97" s="60"/>
      <c r="I97" s="31"/>
      <c r="J97" s="138">
        <f>89000+70000-69000</f>
        <v>90000</v>
      </c>
      <c r="K97" s="10"/>
    </row>
    <row r="98" spans="1:11" ht="42" hidden="1">
      <c r="A98" s="9"/>
      <c r="B98" s="69">
        <v>3142</v>
      </c>
      <c r="C98" s="60"/>
      <c r="D98" s="88" t="s">
        <v>55</v>
      </c>
      <c r="E98" s="122" t="s">
        <v>117</v>
      </c>
      <c r="F98" s="60"/>
      <c r="G98" s="60"/>
      <c r="H98" s="60"/>
      <c r="I98" s="31"/>
      <c r="J98" s="140"/>
      <c r="K98" s="10"/>
    </row>
    <row r="99" spans="1:11" ht="26.4">
      <c r="A99" s="54">
        <v>1217330</v>
      </c>
      <c r="B99" s="54">
        <v>7330</v>
      </c>
      <c r="C99" s="55" t="s">
        <v>20</v>
      </c>
      <c r="D99" s="11" t="s">
        <v>56</v>
      </c>
      <c r="E99" s="123"/>
      <c r="F99" s="60"/>
      <c r="G99" s="60"/>
      <c r="H99" s="60"/>
      <c r="I99" s="44"/>
      <c r="J99" s="139">
        <f>J100+J101+J102+J103+J104+J105+J106+J108+J109+J110+J111+J107</f>
        <v>500000</v>
      </c>
      <c r="K99" s="10"/>
    </row>
    <row r="100" spans="1:11" s="56" customFormat="1" ht="30.75" hidden="1" customHeight="1">
      <c r="A100" s="30"/>
      <c r="B100" s="57">
        <v>3122</v>
      </c>
      <c r="C100" s="48"/>
      <c r="D100" s="17" t="s">
        <v>53</v>
      </c>
      <c r="E100" s="99" t="s">
        <v>142</v>
      </c>
      <c r="F100" s="46"/>
      <c r="G100" s="46"/>
      <c r="H100" s="46"/>
      <c r="I100" s="31"/>
      <c r="J100" s="138"/>
      <c r="K100" s="46"/>
    </row>
    <row r="101" spans="1:11" ht="42" hidden="1">
      <c r="A101" s="72"/>
      <c r="B101" s="73" t="s">
        <v>54</v>
      </c>
      <c r="C101" s="74"/>
      <c r="D101" s="25" t="s">
        <v>53</v>
      </c>
      <c r="E101" s="99" t="s">
        <v>188</v>
      </c>
      <c r="F101" s="60"/>
      <c r="G101" s="60"/>
      <c r="H101" s="60"/>
      <c r="I101" s="31"/>
      <c r="J101" s="138"/>
      <c r="K101" s="10"/>
    </row>
    <row r="102" spans="1:11" ht="42">
      <c r="A102" s="72"/>
      <c r="B102" s="73" t="s">
        <v>54</v>
      </c>
      <c r="C102" s="74"/>
      <c r="D102" s="25" t="s">
        <v>53</v>
      </c>
      <c r="E102" s="99" t="s">
        <v>152</v>
      </c>
      <c r="F102" s="60"/>
      <c r="G102" s="60"/>
      <c r="H102" s="60"/>
      <c r="I102" s="31"/>
      <c r="J102" s="138">
        <f>300000-275000</f>
        <v>25000</v>
      </c>
      <c r="K102" s="10"/>
    </row>
    <row r="103" spans="1:11" ht="52.5" hidden="1" customHeight="1">
      <c r="A103" s="72"/>
      <c r="B103" s="73" t="s">
        <v>54</v>
      </c>
      <c r="C103" s="74"/>
      <c r="D103" s="25" t="s">
        <v>53</v>
      </c>
      <c r="E103" s="99" t="s">
        <v>170</v>
      </c>
      <c r="F103" s="60"/>
      <c r="G103" s="60"/>
      <c r="H103" s="60"/>
      <c r="I103" s="31"/>
      <c r="J103" s="138"/>
      <c r="K103" s="10"/>
    </row>
    <row r="104" spans="1:11" ht="79.5" customHeight="1">
      <c r="A104" s="72"/>
      <c r="B104" s="73" t="s">
        <v>54</v>
      </c>
      <c r="C104" s="74"/>
      <c r="D104" s="25" t="s">
        <v>53</v>
      </c>
      <c r="E104" s="99" t="s">
        <v>198</v>
      </c>
      <c r="F104" s="60"/>
      <c r="G104" s="60"/>
      <c r="H104" s="60"/>
      <c r="I104" s="31"/>
      <c r="J104" s="138">
        <v>410000</v>
      </c>
      <c r="K104" s="10"/>
    </row>
    <row r="105" spans="1:11" ht="49.5" customHeight="1">
      <c r="A105" s="72"/>
      <c r="B105" s="73" t="s">
        <v>54</v>
      </c>
      <c r="C105" s="74"/>
      <c r="D105" s="25" t="s">
        <v>53</v>
      </c>
      <c r="E105" s="99" t="s">
        <v>227</v>
      </c>
      <c r="F105" s="60"/>
      <c r="G105" s="60"/>
      <c r="H105" s="60"/>
      <c r="I105" s="31"/>
      <c r="J105" s="138">
        <v>65000</v>
      </c>
      <c r="K105" s="10"/>
    </row>
    <row r="106" spans="1:11" ht="26.4" hidden="1">
      <c r="A106" s="75"/>
      <c r="B106" s="69">
        <v>3142</v>
      </c>
      <c r="C106" s="60"/>
      <c r="D106" s="49" t="s">
        <v>55</v>
      </c>
      <c r="E106" s="107" t="s">
        <v>114</v>
      </c>
      <c r="F106" s="60"/>
      <c r="G106" s="60"/>
      <c r="H106" s="60"/>
      <c r="I106" s="31"/>
      <c r="J106" s="138"/>
      <c r="K106" s="10"/>
    </row>
    <row r="107" spans="1:11" ht="28.2" hidden="1">
      <c r="A107" s="75"/>
      <c r="B107" s="69">
        <v>3142</v>
      </c>
      <c r="C107" s="60"/>
      <c r="D107" s="49" t="s">
        <v>55</v>
      </c>
      <c r="E107" s="103" t="s">
        <v>127</v>
      </c>
      <c r="F107" s="60"/>
      <c r="G107" s="60"/>
      <c r="H107" s="60"/>
      <c r="I107" s="31"/>
      <c r="J107" s="138"/>
      <c r="K107" s="10"/>
    </row>
    <row r="108" spans="1:11" ht="26.25" hidden="1" customHeight="1">
      <c r="A108" s="75"/>
      <c r="B108" s="69">
        <v>3142</v>
      </c>
      <c r="C108" s="60"/>
      <c r="D108" s="49" t="s">
        <v>55</v>
      </c>
      <c r="E108" s="99" t="s">
        <v>97</v>
      </c>
      <c r="F108" s="60"/>
      <c r="G108" s="60"/>
      <c r="H108" s="60"/>
      <c r="I108" s="31"/>
      <c r="J108" s="138"/>
      <c r="K108" s="10"/>
    </row>
    <row r="109" spans="1:11" ht="29.25" hidden="1" customHeight="1">
      <c r="A109" s="75"/>
      <c r="B109" s="69">
        <v>3142</v>
      </c>
      <c r="C109" s="60"/>
      <c r="D109" s="49" t="s">
        <v>55</v>
      </c>
      <c r="E109" s="99" t="s">
        <v>169</v>
      </c>
      <c r="F109" s="60"/>
      <c r="G109" s="60"/>
      <c r="H109" s="60"/>
      <c r="I109" s="31"/>
      <c r="J109" s="138"/>
      <c r="K109" s="10"/>
    </row>
    <row r="110" spans="1:11" ht="39.75" hidden="1" customHeight="1">
      <c r="A110" s="75"/>
      <c r="B110" s="69">
        <v>3142</v>
      </c>
      <c r="C110" s="60"/>
      <c r="D110" s="49" t="s">
        <v>55</v>
      </c>
      <c r="E110" s="99" t="s">
        <v>154</v>
      </c>
      <c r="F110" s="60"/>
      <c r="G110" s="60"/>
      <c r="H110" s="60"/>
      <c r="I110" s="31"/>
      <c r="J110" s="138"/>
      <c r="K110" s="10"/>
    </row>
    <row r="111" spans="1:11" ht="51.75" hidden="1" customHeight="1">
      <c r="A111" s="75"/>
      <c r="B111" s="69">
        <v>3142</v>
      </c>
      <c r="C111" s="60"/>
      <c r="D111" s="49" t="s">
        <v>55</v>
      </c>
      <c r="E111" s="124" t="s">
        <v>153</v>
      </c>
      <c r="F111" s="60"/>
      <c r="G111" s="60"/>
      <c r="H111" s="60"/>
      <c r="I111" s="31"/>
      <c r="J111" s="138"/>
      <c r="K111" s="10"/>
    </row>
    <row r="112" spans="1:11" ht="64.5" customHeight="1">
      <c r="A112" s="23" t="s">
        <v>57</v>
      </c>
      <c r="B112" s="77">
        <v>7461</v>
      </c>
      <c r="C112" s="23" t="s">
        <v>58</v>
      </c>
      <c r="D112" s="63" t="s">
        <v>59</v>
      </c>
      <c r="E112" s="123"/>
      <c r="F112" s="60"/>
      <c r="G112" s="60"/>
      <c r="H112" s="60"/>
      <c r="I112" s="44"/>
      <c r="J112" s="139">
        <f>J113+J114+J115+J116+J117+J118+J119+F113+J120+J121+J122</f>
        <v>9863647.9100000001</v>
      </c>
      <c r="K112" s="60"/>
    </row>
    <row r="113" spans="1:11" ht="30.75" hidden="1" customHeight="1">
      <c r="A113" s="10"/>
      <c r="B113" s="35">
        <v>3132</v>
      </c>
      <c r="C113" s="35"/>
      <c r="D113" s="25" t="s">
        <v>7</v>
      </c>
      <c r="E113" s="99" t="s">
        <v>98</v>
      </c>
      <c r="F113" s="60"/>
      <c r="G113" s="60"/>
      <c r="H113" s="60"/>
      <c r="I113" s="78"/>
      <c r="J113" s="78">
        <f>2200000-2200000</f>
        <v>0</v>
      </c>
      <c r="K113" s="60"/>
    </row>
    <row r="114" spans="1:11" ht="42" hidden="1">
      <c r="A114" s="10"/>
      <c r="B114" s="35">
        <v>3132</v>
      </c>
      <c r="C114" s="35"/>
      <c r="D114" s="25" t="s">
        <v>7</v>
      </c>
      <c r="E114" s="99" t="s">
        <v>155</v>
      </c>
      <c r="F114" s="60"/>
      <c r="G114" s="60"/>
      <c r="H114" s="60"/>
      <c r="I114" s="78"/>
      <c r="J114" s="78"/>
      <c r="K114" s="60"/>
    </row>
    <row r="115" spans="1:11" ht="28.2" hidden="1">
      <c r="A115" s="10"/>
      <c r="B115" s="35">
        <v>3132</v>
      </c>
      <c r="C115" s="35"/>
      <c r="D115" s="25" t="s">
        <v>7</v>
      </c>
      <c r="E115" s="99" t="s">
        <v>156</v>
      </c>
      <c r="F115" s="60"/>
      <c r="G115" s="60"/>
      <c r="H115" s="60"/>
      <c r="I115" s="78"/>
      <c r="J115" s="78">
        <f>2800000-2800000</f>
        <v>0</v>
      </c>
      <c r="K115" s="60"/>
    </row>
    <row r="116" spans="1:11" ht="48" hidden="1" customHeight="1">
      <c r="A116" s="10"/>
      <c r="B116" s="35">
        <v>3132</v>
      </c>
      <c r="C116" s="35"/>
      <c r="D116" s="25" t="s">
        <v>7</v>
      </c>
      <c r="E116" s="124" t="s">
        <v>189</v>
      </c>
      <c r="F116" s="60"/>
      <c r="G116" s="60"/>
      <c r="H116" s="60"/>
      <c r="I116" s="78"/>
      <c r="J116" s="78">
        <f>9000000-9000000</f>
        <v>0</v>
      </c>
      <c r="K116" s="60"/>
    </row>
    <row r="117" spans="1:11" ht="41.4" hidden="1">
      <c r="A117" s="60"/>
      <c r="B117" s="76">
        <v>3132</v>
      </c>
      <c r="C117" s="76"/>
      <c r="D117" s="25" t="s">
        <v>7</v>
      </c>
      <c r="E117" s="124" t="s">
        <v>190</v>
      </c>
      <c r="F117" s="60"/>
      <c r="G117" s="60"/>
      <c r="H117" s="60"/>
      <c r="I117" s="78"/>
      <c r="J117" s="78"/>
      <c r="K117" s="60"/>
    </row>
    <row r="118" spans="1:11" ht="36" customHeight="1">
      <c r="A118" s="60"/>
      <c r="B118" s="76">
        <v>3132</v>
      </c>
      <c r="C118" s="76"/>
      <c r="D118" s="25" t="s">
        <v>7</v>
      </c>
      <c r="E118" s="99" t="s">
        <v>157</v>
      </c>
      <c r="F118" s="60"/>
      <c r="G118" s="60"/>
      <c r="H118" s="60"/>
      <c r="I118" s="78"/>
      <c r="J118" s="78">
        <f>4000000+2000000+1000000+3450695-2100000</f>
        <v>8350695</v>
      </c>
      <c r="K118" s="60"/>
    </row>
    <row r="119" spans="1:11" ht="0.75" hidden="1" customHeight="1">
      <c r="A119" s="60"/>
      <c r="B119" s="76">
        <v>3132</v>
      </c>
      <c r="C119" s="76"/>
      <c r="D119" s="25" t="s">
        <v>7</v>
      </c>
      <c r="E119" s="122" t="s">
        <v>158</v>
      </c>
      <c r="F119" s="87"/>
      <c r="G119" s="87"/>
      <c r="H119" s="87"/>
      <c r="I119" s="89"/>
      <c r="J119" s="89"/>
      <c r="K119" s="60"/>
    </row>
    <row r="120" spans="1:11" ht="6.75" hidden="1" customHeight="1">
      <c r="A120" s="60"/>
      <c r="B120" s="76">
        <v>3142</v>
      </c>
      <c r="C120" s="71"/>
      <c r="D120" s="49" t="s">
        <v>55</v>
      </c>
      <c r="E120" s="122" t="s">
        <v>143</v>
      </c>
      <c r="F120" s="87"/>
      <c r="G120" s="87"/>
      <c r="H120" s="87"/>
      <c r="I120" s="89"/>
      <c r="J120" s="89"/>
      <c r="K120" s="10"/>
    </row>
    <row r="121" spans="1:11" ht="66" customHeight="1">
      <c r="A121" s="60"/>
      <c r="B121" s="76">
        <v>3132</v>
      </c>
      <c r="C121" s="76"/>
      <c r="D121" s="25" t="s">
        <v>7</v>
      </c>
      <c r="E121" s="124" t="s">
        <v>207</v>
      </c>
      <c r="F121" s="60"/>
      <c r="G121" s="60"/>
      <c r="H121" s="60"/>
      <c r="I121" s="78"/>
      <c r="J121" s="78">
        <f>2072306-559353.09</f>
        <v>1512952.9100000001</v>
      </c>
      <c r="K121" s="10"/>
    </row>
    <row r="122" spans="1:11" ht="31.5" customHeight="1">
      <c r="A122" s="60"/>
      <c r="B122" s="76">
        <v>3132</v>
      </c>
      <c r="C122" s="71"/>
      <c r="D122" s="25" t="s">
        <v>7</v>
      </c>
      <c r="E122" s="99" t="s">
        <v>206</v>
      </c>
      <c r="F122" s="60"/>
      <c r="G122" s="60"/>
      <c r="H122" s="60"/>
      <c r="I122" s="78"/>
      <c r="J122" s="78">
        <f>2940646.91+559353.09-3500000</f>
        <v>0</v>
      </c>
      <c r="K122" s="10"/>
    </row>
    <row r="123" spans="1:11" ht="27">
      <c r="A123" s="70" t="s">
        <v>238</v>
      </c>
      <c r="B123" s="70" t="s">
        <v>23</v>
      </c>
      <c r="C123" s="70" t="s">
        <v>39</v>
      </c>
      <c r="D123" s="71" t="s">
        <v>24</v>
      </c>
      <c r="E123" s="99"/>
      <c r="F123" s="60"/>
      <c r="G123" s="60"/>
      <c r="H123" s="60"/>
      <c r="I123" s="78"/>
      <c r="J123" s="85">
        <f>J124</f>
        <v>50000</v>
      </c>
      <c r="K123" s="10"/>
    </row>
    <row r="124" spans="1:11" ht="65.25" customHeight="1">
      <c r="A124" s="60"/>
      <c r="B124" s="38" t="s">
        <v>14</v>
      </c>
      <c r="C124" s="9"/>
      <c r="D124" s="17" t="s">
        <v>15</v>
      </c>
      <c r="E124" s="99" t="s">
        <v>149</v>
      </c>
      <c r="F124" s="60"/>
      <c r="G124" s="60"/>
      <c r="H124" s="60"/>
      <c r="I124" s="78"/>
      <c r="J124" s="78">
        <v>50000</v>
      </c>
      <c r="K124" s="10"/>
    </row>
    <row r="125" spans="1:11" ht="26.4">
      <c r="A125" s="22" t="s">
        <v>62</v>
      </c>
      <c r="B125" s="19">
        <v>7670</v>
      </c>
      <c r="C125" s="41" t="s">
        <v>63</v>
      </c>
      <c r="D125" s="8" t="s">
        <v>64</v>
      </c>
      <c r="E125" s="125"/>
      <c r="F125" s="60"/>
      <c r="G125" s="60"/>
      <c r="H125" s="60"/>
      <c r="I125" s="62"/>
      <c r="J125" s="62">
        <f>J126</f>
        <v>4132987</v>
      </c>
      <c r="K125" s="10"/>
    </row>
    <row r="126" spans="1:11" ht="209.25" customHeight="1">
      <c r="A126" s="10"/>
      <c r="B126" s="38" t="s">
        <v>34</v>
      </c>
      <c r="C126" s="36"/>
      <c r="D126" s="17" t="s">
        <v>35</v>
      </c>
      <c r="E126" s="126" t="s">
        <v>236</v>
      </c>
      <c r="F126" s="60"/>
      <c r="G126" s="60"/>
      <c r="H126" s="60"/>
      <c r="I126" s="33"/>
      <c r="J126" s="33">
        <v>4132987</v>
      </c>
      <c r="K126" s="10"/>
    </row>
    <row r="127" spans="1:11" ht="44.25" hidden="1" customHeight="1">
      <c r="A127" s="61">
        <v>1218110</v>
      </c>
      <c r="B127" s="39" t="s">
        <v>196</v>
      </c>
      <c r="C127" s="97">
        <v>320</v>
      </c>
      <c r="D127" s="8" t="s">
        <v>197</v>
      </c>
      <c r="E127" s="127"/>
      <c r="F127" s="98"/>
      <c r="G127" s="98"/>
      <c r="H127" s="98"/>
      <c r="I127" s="62"/>
      <c r="J127" s="62">
        <f>J128</f>
        <v>0</v>
      </c>
      <c r="K127" s="51"/>
    </row>
    <row r="128" spans="1:11" ht="41.25" hidden="1" customHeight="1">
      <c r="A128" s="10"/>
      <c r="B128" s="38" t="s">
        <v>14</v>
      </c>
      <c r="C128" s="9"/>
      <c r="D128" s="17" t="s">
        <v>15</v>
      </c>
      <c r="E128" s="128" t="s">
        <v>230</v>
      </c>
      <c r="F128" s="60"/>
      <c r="G128" s="60"/>
      <c r="H128" s="60"/>
      <c r="I128" s="33"/>
      <c r="J128" s="33"/>
      <c r="K128" s="10"/>
    </row>
    <row r="129" spans="1:11" ht="31.2">
      <c r="A129" s="22" t="s">
        <v>65</v>
      </c>
      <c r="B129" s="19">
        <v>31</v>
      </c>
      <c r="C129" s="41"/>
      <c r="D129" s="146" t="s">
        <v>66</v>
      </c>
      <c r="E129" s="129"/>
      <c r="F129" s="10"/>
      <c r="G129" s="10"/>
      <c r="H129" s="10"/>
      <c r="I129" s="18"/>
      <c r="J129" s="137">
        <f>J130+J133+J135+J137</f>
        <v>106500</v>
      </c>
      <c r="K129" s="10"/>
    </row>
    <row r="130" spans="1:11" ht="52.8">
      <c r="A130" s="22" t="s">
        <v>99</v>
      </c>
      <c r="B130" s="53" t="s">
        <v>12</v>
      </c>
      <c r="C130" s="53" t="s">
        <v>13</v>
      </c>
      <c r="D130" s="16" t="s">
        <v>91</v>
      </c>
      <c r="E130" s="126"/>
      <c r="F130" s="10"/>
      <c r="G130" s="10"/>
      <c r="H130" s="10"/>
      <c r="I130" s="18"/>
      <c r="J130" s="137">
        <f>J131+J132</f>
        <v>20000</v>
      </c>
      <c r="K130" s="10"/>
    </row>
    <row r="131" spans="1:11" ht="26.4">
      <c r="A131" s="22"/>
      <c r="B131" s="38" t="s">
        <v>14</v>
      </c>
      <c r="C131" s="9"/>
      <c r="D131" s="17" t="s">
        <v>15</v>
      </c>
      <c r="E131" s="103" t="s">
        <v>145</v>
      </c>
      <c r="F131" s="10"/>
      <c r="G131" s="10"/>
      <c r="H131" s="10"/>
      <c r="I131" s="47"/>
      <c r="J131" s="141">
        <v>20000</v>
      </c>
      <c r="K131" s="10"/>
    </row>
    <row r="132" spans="1:11" ht="28.2">
      <c r="A132" s="22"/>
      <c r="B132" s="35">
        <v>3132</v>
      </c>
      <c r="C132" s="35"/>
      <c r="D132" s="25" t="s">
        <v>7</v>
      </c>
      <c r="E132" s="130" t="s">
        <v>146</v>
      </c>
      <c r="F132" s="10"/>
      <c r="G132" s="10"/>
      <c r="H132" s="10"/>
      <c r="I132" s="47"/>
      <c r="J132" s="141">
        <f>30000-30000</f>
        <v>0</v>
      </c>
      <c r="K132" s="10"/>
    </row>
    <row r="133" spans="1:11" ht="27">
      <c r="A133" s="52" t="s">
        <v>77</v>
      </c>
      <c r="B133" s="52" t="s">
        <v>23</v>
      </c>
      <c r="C133" s="52" t="s">
        <v>39</v>
      </c>
      <c r="D133" s="7" t="s">
        <v>24</v>
      </c>
      <c r="E133" s="126"/>
      <c r="F133" s="10"/>
      <c r="G133" s="10"/>
      <c r="H133" s="10"/>
      <c r="I133" s="18"/>
      <c r="J133" s="137">
        <f>J134</f>
        <v>50000</v>
      </c>
      <c r="K133" s="10"/>
    </row>
    <row r="134" spans="1:11" ht="66" customHeight="1">
      <c r="A134" s="22"/>
      <c r="B134" s="38" t="s">
        <v>14</v>
      </c>
      <c r="C134" s="36"/>
      <c r="D134" s="17" t="s">
        <v>15</v>
      </c>
      <c r="E134" s="103" t="s">
        <v>69</v>
      </c>
      <c r="F134" s="10"/>
      <c r="G134" s="10"/>
      <c r="H134" s="10"/>
      <c r="I134" s="31"/>
      <c r="J134" s="138">
        <v>50000</v>
      </c>
      <c r="K134" s="10"/>
    </row>
    <row r="135" spans="1:11" ht="36" customHeight="1">
      <c r="A135" s="45" t="s">
        <v>67</v>
      </c>
      <c r="B135" s="54">
        <v>7650</v>
      </c>
      <c r="C135" s="45" t="s">
        <v>63</v>
      </c>
      <c r="D135" s="11" t="s">
        <v>68</v>
      </c>
      <c r="E135" s="126"/>
      <c r="F135" s="10"/>
      <c r="G135" s="10"/>
      <c r="H135" s="10"/>
      <c r="I135" s="18"/>
      <c r="J135" s="137">
        <f>J136</f>
        <v>30000</v>
      </c>
      <c r="K135" s="10"/>
    </row>
    <row r="136" spans="1:11" ht="45" customHeight="1">
      <c r="A136" s="10"/>
      <c r="B136" s="57">
        <v>2281</v>
      </c>
      <c r="C136" s="4"/>
      <c r="D136" s="21" t="s">
        <v>21</v>
      </c>
      <c r="E136" s="114" t="s">
        <v>148</v>
      </c>
      <c r="F136" s="10"/>
      <c r="G136" s="10"/>
      <c r="H136" s="10"/>
      <c r="I136" s="31"/>
      <c r="J136" s="138">
        <v>30000</v>
      </c>
      <c r="K136" s="10"/>
    </row>
    <row r="137" spans="1:11" ht="75" customHeight="1">
      <c r="A137" s="86">
        <v>3117660</v>
      </c>
      <c r="B137" s="54">
        <v>7660</v>
      </c>
      <c r="C137" s="55" t="s">
        <v>63</v>
      </c>
      <c r="D137" s="28" t="s">
        <v>147</v>
      </c>
      <c r="E137" s="120"/>
      <c r="F137" s="10"/>
      <c r="G137" s="10"/>
      <c r="H137" s="10"/>
      <c r="I137" s="31"/>
      <c r="J137" s="139">
        <f>J138</f>
        <v>6500</v>
      </c>
      <c r="K137" s="10"/>
    </row>
    <row r="138" spans="1:11" ht="42.75" customHeight="1">
      <c r="A138" s="10"/>
      <c r="B138" s="57">
        <v>2281</v>
      </c>
      <c r="C138" s="4"/>
      <c r="D138" s="21" t="s">
        <v>21</v>
      </c>
      <c r="E138" s="114" t="s">
        <v>148</v>
      </c>
      <c r="F138" s="10"/>
      <c r="G138" s="10"/>
      <c r="H138" s="10"/>
      <c r="I138" s="31"/>
      <c r="J138" s="138">
        <v>6500</v>
      </c>
      <c r="K138" s="10"/>
    </row>
    <row r="139" spans="1:11" ht="39" customHeight="1">
      <c r="A139" s="22" t="s">
        <v>70</v>
      </c>
      <c r="B139" s="19">
        <v>37</v>
      </c>
      <c r="C139" s="20"/>
      <c r="D139" s="147" t="s">
        <v>71</v>
      </c>
      <c r="E139" s="126"/>
      <c r="F139" s="10"/>
      <c r="G139" s="10"/>
      <c r="H139" s="10"/>
      <c r="I139" s="18"/>
      <c r="J139" s="137">
        <f>J140+J142</f>
        <v>52500</v>
      </c>
      <c r="K139" s="10"/>
    </row>
    <row r="140" spans="1:11" ht="52.5" customHeight="1">
      <c r="A140" s="22" t="s">
        <v>144</v>
      </c>
      <c r="B140" s="53" t="s">
        <v>12</v>
      </c>
      <c r="C140" s="53" t="s">
        <v>13</v>
      </c>
      <c r="D140" s="16" t="s">
        <v>91</v>
      </c>
      <c r="E140" s="126"/>
      <c r="F140" s="10"/>
      <c r="G140" s="10"/>
      <c r="H140" s="10"/>
      <c r="I140" s="18"/>
      <c r="J140" s="137">
        <f>J141</f>
        <v>20000</v>
      </c>
      <c r="K140" s="10"/>
    </row>
    <row r="141" spans="1:11" ht="26.4">
      <c r="A141" s="22"/>
      <c r="B141" s="38" t="s">
        <v>14</v>
      </c>
      <c r="C141" s="9"/>
      <c r="D141" s="17" t="s">
        <v>15</v>
      </c>
      <c r="E141" s="126" t="s">
        <v>151</v>
      </c>
      <c r="F141" s="10"/>
      <c r="G141" s="10"/>
      <c r="H141" s="10"/>
      <c r="I141" s="18"/>
      <c r="J141" s="141">
        <v>20000</v>
      </c>
      <c r="K141" s="10"/>
    </row>
    <row r="142" spans="1:11" ht="27">
      <c r="A142" s="52" t="s">
        <v>78</v>
      </c>
      <c r="B142" s="52" t="s">
        <v>23</v>
      </c>
      <c r="C142" s="52" t="s">
        <v>39</v>
      </c>
      <c r="D142" s="7" t="s">
        <v>24</v>
      </c>
      <c r="E142" s="103"/>
      <c r="F142" s="10"/>
      <c r="G142" s="10"/>
      <c r="H142" s="10"/>
      <c r="I142" s="44"/>
      <c r="J142" s="139">
        <f>J143</f>
        <v>32500</v>
      </c>
      <c r="K142" s="10"/>
    </row>
    <row r="143" spans="1:11" ht="53.25" customHeight="1">
      <c r="A143" s="22"/>
      <c r="B143" s="38" t="s">
        <v>14</v>
      </c>
      <c r="C143" s="9"/>
      <c r="D143" s="17" t="s">
        <v>15</v>
      </c>
      <c r="E143" s="103" t="s">
        <v>72</v>
      </c>
      <c r="F143" s="10"/>
      <c r="G143" s="10"/>
      <c r="H143" s="10"/>
      <c r="I143" s="31"/>
      <c r="J143" s="138">
        <v>32500</v>
      </c>
      <c r="K143" s="10"/>
    </row>
    <row r="144" spans="1:11" ht="15.6">
      <c r="A144" s="10"/>
      <c r="B144" s="10"/>
      <c r="C144" s="10"/>
      <c r="D144" s="10"/>
      <c r="E144" s="26" t="s">
        <v>60</v>
      </c>
      <c r="F144" s="10"/>
      <c r="G144" s="10"/>
      <c r="H144" s="10"/>
      <c r="I144" s="18"/>
      <c r="J144" s="137">
        <f>J21+J47+J70+J76+J85+J91+J129+J139</f>
        <v>35856143.409999996</v>
      </c>
      <c r="K144" s="10"/>
    </row>
    <row r="145" spans="1:12" ht="14.4">
      <c r="A145" s="10"/>
      <c r="B145" s="10"/>
      <c r="C145" s="10"/>
      <c r="D145" s="10"/>
      <c r="E145" s="27" t="s">
        <v>61</v>
      </c>
      <c r="F145" s="10"/>
      <c r="G145" s="10"/>
      <c r="H145" s="10"/>
      <c r="I145" s="18"/>
      <c r="J145" s="137">
        <f>J20+J144</f>
        <v>39568623.5</v>
      </c>
      <c r="K145" s="10"/>
    </row>
    <row r="146" spans="1:12" ht="19.5" customHeight="1"/>
    <row r="147" spans="1:12" ht="36" customHeight="1">
      <c r="A147" s="148" t="s">
        <v>231</v>
      </c>
      <c r="B147" s="148"/>
      <c r="C147" s="148"/>
      <c r="D147" s="148"/>
      <c r="E147" s="148"/>
      <c r="F147" s="148"/>
      <c r="G147" s="148"/>
      <c r="H147" s="148"/>
      <c r="I147" s="148"/>
      <c r="J147" s="149"/>
      <c r="K147" s="149"/>
      <c r="L147" s="149"/>
    </row>
    <row r="148" spans="1:12" ht="63.75" customHeight="1">
      <c r="D148" s="131"/>
      <c r="E148" s="131"/>
      <c r="F148" s="131"/>
      <c r="G148" s="131"/>
      <c r="H148" s="131"/>
      <c r="I148" s="131"/>
      <c r="J148" s="131"/>
    </row>
    <row r="161" spans="5:5">
      <c r="E161" s="3"/>
    </row>
  </sheetData>
  <mergeCells count="11">
    <mergeCell ref="A147:I147"/>
    <mergeCell ref="J147:L147"/>
    <mergeCell ref="F2:K2"/>
    <mergeCell ref="A10:B10"/>
    <mergeCell ref="A6:K6"/>
    <mergeCell ref="A7:K7"/>
    <mergeCell ref="A8:K8"/>
    <mergeCell ref="A9:B9"/>
    <mergeCell ref="E3:K3"/>
    <mergeCell ref="G5:K5"/>
    <mergeCell ref="I4:K4"/>
  </mergeCells>
  <pageMargins left="0.43307086614173229" right="0.39370078740157483" top="0.31496062992125984" bottom="0.15748031496062992" header="0.31496062992125984" footer="0.19685039370078741"/>
  <pageSetup paperSize="9" scale="89" fitToHeight="11" orientation="landscape" r:id="rId1"/>
  <rowBreaks count="3" manualBreakCount="3">
    <brk id="20" max="10" man="1"/>
    <brk id="124" max="10" man="1"/>
    <brk id="1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2022-09-13T08:42:52Z</cp:lastPrinted>
  <dcterms:created xsi:type="dcterms:W3CDTF">2019-12-16T13:20:45Z</dcterms:created>
  <dcterms:modified xsi:type="dcterms:W3CDTF">2022-09-15T11:07:16Z</dcterms:modified>
</cp:coreProperties>
</file>