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15" tabRatio="895" activeTab="0"/>
  </bookViews>
  <sheets>
    <sheet name="01.01.2023" sheetId="1" r:id="rId1"/>
  </sheets>
  <definedNames>
    <definedName name="_xlnm.Print_Area" localSheetId="0">'01.01.2023'!$A$1:$K$144</definedName>
  </definedNames>
  <calcPr fullCalcOnLoad="1"/>
</workbook>
</file>

<file path=xl/sharedStrings.xml><?xml version="1.0" encoding="utf-8"?>
<sst xmlns="http://schemas.openxmlformats.org/spreadsheetml/2006/main" count="218" uniqueCount="177">
  <si>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</si>
  <si>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</si>
  <si>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</si>
  <si>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</si>
  <si>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</si>
  <si>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</si>
  <si>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</si>
  <si>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</si>
  <si>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</si>
  <si>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</si>
  <si>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</si>
  <si>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</si>
  <si>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</si>
  <si>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</si>
  <si>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</si>
  <si>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</si>
  <si>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</si>
  <si>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</si>
  <si>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</si>
  <si>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</si>
  <si>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</si>
  <si>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</si>
  <si>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</si>
  <si>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</si>
  <si>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</si>
  <si>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</si>
  <si>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</si>
  <si>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</si>
  <si>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</si>
  <si>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</si>
  <si>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</si>
  <si>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</si>
  <si>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</si>
  <si>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</si>
  <si>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</si>
  <si>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</si>
  <si>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</si>
  <si>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</si>
  <si>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</si>
  <si>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</si>
  <si>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</si>
  <si>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</si>
  <si>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</si>
  <si>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</si>
  <si>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</si>
  <si>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</si>
  <si>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</si>
  <si>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</si>
  <si>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</si>
  <si>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</si>
  <si>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</si>
  <si>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</si>
  <si>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</si>
  <si>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</si>
  <si>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</si>
  <si>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3110180</t>
  </si>
  <si>
    <t>3117130</t>
  </si>
  <si>
    <t>3117660</t>
  </si>
  <si>
    <t>3117650</t>
  </si>
  <si>
    <t>3710160</t>
  </si>
  <si>
    <t>0212030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</si>
  <si>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</si>
  <si>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</si>
  <si>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</si>
  <si>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</si>
  <si>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</si>
  <si>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</si>
  <si>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</si>
  <si>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</si>
  <si>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</si>
  <si>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</si>
  <si>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</si>
  <si>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</si>
  <si>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</si>
  <si>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</si>
  <si>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</si>
  <si>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</si>
  <si>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</si>
  <si>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</si>
  <si>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</si>
  <si>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</si>
  <si>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</si>
  <si>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</si>
  <si>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</si>
  <si>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</si>
  <si>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</si>
  <si>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0217670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</si>
  <si>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</si>
  <si>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</si>
  <si>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</si>
  <si>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</si>
  <si>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</si>
  <si>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</si>
  <si>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</si>
  <si>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</si>
  <si>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</si>
  <si>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</si>
  <si>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</si>
  <si>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</si>
  <si>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</si>
  <si>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</si>
  <si>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</si>
  <si>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</si>
  <si>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</si>
  <si>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</si>
  <si>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</si>
  <si>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Міська цільова програма "Реставрація пам’яток архітектури Ніжинської міської  територіальної громади в 2021році"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</si>
  <si>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</si>
  <si>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</si>
  <si>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</si>
  <si>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початковий  бюджет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</si>
  <si>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</si>
  <si>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</si>
  <si>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1216071</t>
  </si>
  <si>
    <t>Ніжинської  теритріальної громади за  2022р.</t>
  </si>
  <si>
    <t>Назва програми, що  фінансується з місцевих бюджетів у 2022році</t>
  </si>
  <si>
    <t>Обсяг фінансування (затверджено  із змінами) на 2022рік</t>
  </si>
  <si>
    <t>Касові видатки ЗАГАЛЬНИЙ ФОНД</t>
  </si>
  <si>
    <t>Касові видатки СПЕЦІАЛЬНИЙ ФОНД</t>
  </si>
  <si>
    <t>Міська 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 територіальної громади, здійснення представницьких та інших заходів  на  2022 рік</t>
  </si>
  <si>
    <t xml:space="preserve">Міська цільова програма з виконання власних повноважень Ніжинської міської ради на 2022рік </t>
  </si>
  <si>
    <t>Програма юридичного обслуговування Ніжинської міської ради та виконавчого комітету Ніжинської міської ради на 2022рік</t>
  </si>
  <si>
    <t>Міська цільова Програма оснащення медичною технікою та виробами медичного призначення 2022-2024 рр.</t>
  </si>
  <si>
    <t xml:space="preserve"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 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</si>
  <si>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</si>
  <si>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2022 рік</t>
  </si>
  <si>
    <t>Міська програма захисту прав дітей Ніжинської територіальної громади «Дитинство»  на період 2022-2026рр.</t>
  </si>
  <si>
    <t>0213123</t>
  </si>
  <si>
    <t>Комплексна міська програма підтримки сім’ї, гендерної рівності та протидії торгівлі людьми на 2022 рік</t>
  </si>
  <si>
    <t>Міська  цільова програма «Турбота» на 2022р.</t>
  </si>
  <si>
    <t>Програма «Соціальний  захист  учнів закладів загальної середньої освіти  Ніжинської територіальної  громади  шляхом організації гарячого харчування  у 2022 році»</t>
  </si>
  <si>
    <t xml:space="preserve"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2022 році </t>
  </si>
  <si>
    <t>Міська цільова програма соціального захисту членів сімей військовослужбовців на 2022рік</t>
  </si>
  <si>
    <t>Міська програма  розвитку та функціонування української мови   «Сильна мова – успішна держава» на 2022-2026 роки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</si>
  <si>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2022рік  </t>
  </si>
  <si>
    <t xml:space="preserve">Міська цільова програма з надання пільг
на оплату житлово – комунальних та інших послуг на 2022 рік
</t>
  </si>
  <si>
    <t>Міська  цільова програма  підтримки громадських організацій, що здійснюють діяльність на території Ніжинської територіальної громади на 2022 рік</t>
  </si>
  <si>
    <t>Програма громадських оплачуваних робіт Ніжинської територіальної громади на 2022рік</t>
  </si>
  <si>
    <t>Програма розвитку культури, мистецтва і  охорони культурної спадщини  на  2022 рік</t>
  </si>
  <si>
    <t>Програма розвитку туризму на 2022-2024 рр.</t>
  </si>
  <si>
    <t>Програма розвитку цивільного захисту Ніжинської  міської територіальної громади на 2022 рік</t>
  </si>
  <si>
    <t xml:space="preserve">Міська цільова Програма «Юридичного обслуговування управління житлово -  комунального господарства та будівництва Ніжинської міської ради на  2022 рік» </t>
  </si>
  <si>
    <t xml:space="preserve"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2022 рік </t>
  </si>
  <si>
    <t xml:space="preserve">Міська цільова програма «Розвитку  комунального підприємства «Ніжинське управління водопровідно-каналізаційного господарства» на 2022 рік» </t>
  </si>
  <si>
    <t>Міська цільова Програма «Розвитку та фінансової підтримки комунальних підприємств  Ніжинської міської  територіальної громади на  2022 рік»</t>
  </si>
  <si>
    <t>Міська цільова програма «Реконструкція, розвиток та утримання кладовищ Ніжинської міської  територіальної громади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</si>
  <si>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</si>
  <si>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2022 рік»</t>
  </si>
  <si>
    <t>Міська цільова програма «Забезпечення функціонування громадських вбиралень на 2022 р.»</t>
  </si>
  <si>
    <t xml:space="preserve">Міська цільова програма «Охорона навколишнього природного середовища Ніжинської міської  територіальної громади на період 2022 р.» 
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</si>
  <si>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2022 рік</t>
  </si>
  <si>
    <t>Програма з управління комунальним майном Ніжинської територіальної громади на 2022рік</t>
  </si>
  <si>
    <t xml:space="preserve">Міська програма реалізації повноважень міської ради у галузі земельних відносин на 2022 рік
</t>
  </si>
  <si>
    <t>Програма  забезпечення діяльності комунального підприємства “Муніципальна служба правопорядку-ВАРТА” Ніжинської міської ради Чернігівської області на 2022 рік</t>
  </si>
  <si>
    <t>Міська цільова Програма «Відшкодування різниці в тарифах на послуги з централізованого теплопостачання та гарячого водопостачання у 2022 році»</t>
  </si>
  <si>
    <t>Програма   профілактики правопорушень   на 2022 рік «Правопорядок»</t>
  </si>
  <si>
    <t>Програма  Забезпечення діяльності комунального підприємства “Ніжин ФМ” Ніжинської міської ради Чернігівської області на 2022 рік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</si>
  <si>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</si>
  <si>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</si>
  <si>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  програма  утримання та забезпечення діяльності  КЗ  Ніжинський міський молодіжний центр Ніжинської міської ради на 2019-2022роки</t>
  </si>
  <si>
    <t>Програма забезпечення житлом учасників антитерористичної операції, операції Об’єднаних сил та членів їх сімей у Ніжинській міській об’єднаній територіальній громаді на 2020 -2022 роки</t>
  </si>
  <si>
    <t>Програма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</t>
  </si>
  <si>
    <t xml:space="preserve">Комплексна програма енергоефективності бюджетної, комунальної, та житлової сфер Ніжинської територіальної громади на 2022-2024 роки
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</si>
  <si>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</si>
  <si>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</si>
  <si>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</si>
  <si>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Комплексна програма заходів та робіт з територіальної оборони Ніжинської територіальної громади на 2022рік</t>
  </si>
  <si>
    <t>Міська програма допризовної підготовки, мобілізаційних заходів Ніжинської територіальної громади на 2022 рік</t>
  </si>
  <si>
    <t>3719770</t>
  </si>
  <si>
    <t>Програма проведення заходів з енергозбереження Комунального закладу "Обласний соціальний гуртожиток для дітей-сиріт та дітей, позбавлених батьківського піклування" Чернігівської обласної ради</t>
  </si>
  <si>
    <t>Міська цільова програма "Придбання у комунальну власність житла для надання в тимчасове користування сім’ям, які втратили житло внаслідок військової агресії російської федерації на 2022рік"</t>
  </si>
  <si>
    <t>Програма фінансової підтримки екіпажу корабля Морської охорони 4 рангу BG-83 «Ніжин» на 2022 рік</t>
  </si>
  <si>
    <t xml:space="preserve">Програма розвитку фізичної культури та спорту відділу з питань фізичної культури та спорту Ніжинської міської ради на 2022 рік </t>
  </si>
  <si>
    <t>Програма матеріально-технічного забезпечення військових частин для виконання оборонних заходів на 2022-2023 роки</t>
  </si>
  <si>
    <t xml:space="preserve">Касові видатки станом на 01.01.23р. </t>
  </si>
  <si>
    <t>Начальник фінансового управління  Ніжинської  міської  ради</t>
  </si>
  <si>
    <t>Алла АРТЕМЕНКО  (231)  7-17-49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</si>
</sst>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189" fontId="8" fillId="0" borderId="10" xfId="64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189" fontId="4" fillId="0" borderId="10" xfId="64" applyFont="1" applyFill="1" applyBorder="1" applyAlignment="1" applyProtection="1">
      <alignment horizontal="center" vertical="center" wrapText="1"/>
      <protection/>
    </xf>
    <xf numFmtId="189" fontId="5" fillId="0" borderId="10" xfId="64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="85" zoomScaleNormal="85" zoomScaleSheetLayoutView="85" zoomScalePageLayoutView="0" workbookViewId="0" topLeftCell="A138">
      <selection activeCell="D142" sqref="D142:H142"/>
    </sheetView>
  </sheetViews>
  <sheetFormatPr defaultColWidth="8.875" defaultRowHeight="12.75"/>
  <cols>
    <col min="1" max="1" width="5.375" style="18" customWidth="1"/>
    <col min="2" max="2" width="12.875" style="20" customWidth="1"/>
    <col min="3" max="3" width="44.375" style="20" customWidth="1"/>
    <col min="4" max="4" width="15.625" style="19" hidden="1" customWidth="1"/>
    <col min="5" max="5" width="21.875" style="7" customWidth="1"/>
    <col min="6" max="6" width="20.25390625" style="7" hidden="1" customWidth="1"/>
    <col min="7" max="7" width="18.25390625" style="3" hidden="1" customWidth="1"/>
    <col min="8" max="8" width="20.25390625" style="8" customWidth="1"/>
    <col min="9" max="9" width="19.875" style="7" hidden="1" customWidth="1"/>
    <col min="10" max="10" width="17.875" style="7" hidden="1" customWidth="1"/>
    <col min="11" max="11" width="13.875" style="8" customWidth="1"/>
    <col min="12" max="16384" width="8.875" style="20" customWidth="1"/>
  </cols>
  <sheetData>
    <row r="1" spans="1:11" s="7" customFormat="1" ht="19.5" customHeight="1">
      <c r="A1" s="3"/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19.5" customHeight="1">
      <c r="A2" s="3"/>
      <c r="B2" s="57" t="s">
        <v>85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s="7" customFormat="1" ht="19.5" customHeight="1">
      <c r="A3" s="3"/>
      <c r="B3" s="58" t="s">
        <v>114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s="7" customFormat="1" ht="11.25" customHeight="1">
      <c r="A4" s="3"/>
      <c r="D4" s="4"/>
      <c r="G4" s="3"/>
      <c r="H4" s="8"/>
      <c r="K4" s="8"/>
    </row>
    <row r="5" spans="1:11" s="7" customFormat="1" ht="92.25">
      <c r="A5" s="24" t="s">
        <v>89</v>
      </c>
      <c r="B5" s="25" t="s">
        <v>29</v>
      </c>
      <c r="C5" s="24" t="s">
        <v>115</v>
      </c>
      <c r="D5" s="23" t="s">
        <v>110</v>
      </c>
      <c r="E5" s="24" t="s">
        <v>116</v>
      </c>
      <c r="F5" s="23" t="s">
        <v>37</v>
      </c>
      <c r="G5" s="23" t="s">
        <v>38</v>
      </c>
      <c r="H5" s="24" t="s">
        <v>174</v>
      </c>
      <c r="I5" s="23" t="s">
        <v>117</v>
      </c>
      <c r="J5" s="23" t="s">
        <v>118</v>
      </c>
      <c r="K5" s="24" t="s">
        <v>91</v>
      </c>
    </row>
    <row r="6" spans="1:11" s="21" customFormat="1" ht="22.5" customHeight="1">
      <c r="A6" s="47">
        <v>1</v>
      </c>
      <c r="B6" s="27" t="s">
        <v>48</v>
      </c>
      <c r="C6" s="48" t="s">
        <v>119</v>
      </c>
      <c r="D6" s="30">
        <f>D7+D8+D9+D12</f>
        <v>220500</v>
      </c>
      <c r="E6" s="30">
        <f>F6+G6</f>
        <v>493453</v>
      </c>
      <c r="F6" s="29">
        <f>F7+F11+F12+F8+F9+F10</f>
        <v>493453</v>
      </c>
      <c r="G6" s="29">
        <f>G7+G11+G12+G8+G9+G10</f>
        <v>0</v>
      </c>
      <c r="H6" s="30">
        <f>I6+J6</f>
        <v>290501.49</v>
      </c>
      <c r="I6" s="29">
        <f>I7+I11+I12+I8+I9+I10</f>
        <v>290501.49</v>
      </c>
      <c r="J6" s="29">
        <f>J7+J11+J12+J8+J9+J10</f>
        <v>0</v>
      </c>
      <c r="K6" s="31">
        <f aca="true" t="shared" si="0" ref="K6:K124">H6/E6*100</f>
        <v>58.87115692882605</v>
      </c>
    </row>
    <row r="7" spans="1:11" s="21" customFormat="1" ht="22.5" customHeight="1">
      <c r="A7" s="47"/>
      <c r="B7" s="6" t="s">
        <v>0</v>
      </c>
      <c r="C7" s="48"/>
      <c r="D7" s="30">
        <v>210000</v>
      </c>
      <c r="E7" s="30">
        <f aca="true" t="shared" si="1" ref="E7:E59">F7+G7</f>
        <v>474253</v>
      </c>
      <c r="F7" s="29">
        <v>474253</v>
      </c>
      <c r="G7" s="29"/>
      <c r="H7" s="30">
        <f aca="true" t="shared" si="2" ref="H7:H59">I7+J7</f>
        <v>284101.49</v>
      </c>
      <c r="I7" s="29">
        <v>284101.49</v>
      </c>
      <c r="J7" s="29"/>
      <c r="K7" s="31">
        <f t="shared" si="0"/>
        <v>59.90504857112132</v>
      </c>
    </row>
    <row r="8" spans="1:11" s="21" customFormat="1" ht="22.5" customHeight="1">
      <c r="A8" s="47"/>
      <c r="B8" s="6" t="s">
        <v>32</v>
      </c>
      <c r="C8" s="48"/>
      <c r="D8" s="30">
        <v>8000</v>
      </c>
      <c r="E8" s="30">
        <f t="shared" si="1"/>
        <v>8800</v>
      </c>
      <c r="F8" s="29">
        <v>8800</v>
      </c>
      <c r="G8" s="29"/>
      <c r="H8" s="30">
        <f t="shared" si="2"/>
        <v>0</v>
      </c>
      <c r="I8" s="29">
        <v>0</v>
      </c>
      <c r="J8" s="29"/>
      <c r="K8" s="31">
        <f t="shared" si="0"/>
        <v>0</v>
      </c>
    </row>
    <row r="9" spans="1:11" s="21" customFormat="1" ht="22.5" customHeight="1">
      <c r="A9" s="47"/>
      <c r="B9" s="6" t="s">
        <v>17</v>
      </c>
      <c r="C9" s="48"/>
      <c r="D9" s="30">
        <v>2000</v>
      </c>
      <c r="E9" s="30">
        <f t="shared" si="1"/>
        <v>8400</v>
      </c>
      <c r="F9" s="29">
        <v>8400</v>
      </c>
      <c r="G9" s="29"/>
      <c r="H9" s="30">
        <f t="shared" si="2"/>
        <v>4400</v>
      </c>
      <c r="I9" s="29">
        <v>4400</v>
      </c>
      <c r="J9" s="29"/>
      <c r="K9" s="31">
        <f t="shared" si="0"/>
        <v>52.38095238095239</v>
      </c>
    </row>
    <row r="10" spans="1:11" s="21" customFormat="1" ht="18" customHeight="1" hidden="1">
      <c r="A10" s="47"/>
      <c r="B10" s="6" t="s">
        <v>40</v>
      </c>
      <c r="C10" s="48"/>
      <c r="D10" s="30"/>
      <c r="E10" s="30">
        <f t="shared" si="1"/>
        <v>0</v>
      </c>
      <c r="F10" s="29"/>
      <c r="G10" s="29"/>
      <c r="H10" s="30">
        <f t="shared" si="2"/>
        <v>0</v>
      </c>
      <c r="I10" s="29"/>
      <c r="J10" s="29"/>
      <c r="K10" s="31" t="e">
        <f t="shared" si="0"/>
        <v>#DIV/0!</v>
      </c>
    </row>
    <row r="11" spans="1:11" s="21" customFormat="1" ht="15.75" customHeight="1" hidden="1">
      <c r="A11" s="47"/>
      <c r="B11" s="6" t="s">
        <v>13</v>
      </c>
      <c r="C11" s="48"/>
      <c r="D11" s="30"/>
      <c r="E11" s="30">
        <f t="shared" si="1"/>
        <v>0</v>
      </c>
      <c r="F11" s="29"/>
      <c r="G11" s="29"/>
      <c r="H11" s="30">
        <f t="shared" si="2"/>
        <v>0</v>
      </c>
      <c r="I11" s="29"/>
      <c r="J11" s="29"/>
      <c r="K11" s="31" t="e">
        <f t="shared" si="0"/>
        <v>#DIV/0!</v>
      </c>
    </row>
    <row r="12" spans="1:11" s="21" customFormat="1" ht="17.25" customHeight="1">
      <c r="A12" s="47"/>
      <c r="B12" s="6" t="s">
        <v>28</v>
      </c>
      <c r="C12" s="48"/>
      <c r="D12" s="30">
        <v>500</v>
      </c>
      <c r="E12" s="30">
        <f t="shared" si="1"/>
        <v>2000</v>
      </c>
      <c r="F12" s="29">
        <v>2000</v>
      </c>
      <c r="G12" s="29"/>
      <c r="H12" s="30">
        <f t="shared" si="2"/>
        <v>2000</v>
      </c>
      <c r="I12" s="29">
        <v>2000</v>
      </c>
      <c r="J12" s="29"/>
      <c r="K12" s="31">
        <f t="shared" si="0"/>
        <v>100</v>
      </c>
    </row>
    <row r="13" spans="1:11" s="21" customFormat="1" ht="60.75" customHeight="1">
      <c r="A13" s="26">
        <v>2</v>
      </c>
      <c r="B13" s="6" t="s">
        <v>0</v>
      </c>
      <c r="C13" s="28" t="s">
        <v>121</v>
      </c>
      <c r="D13" s="30">
        <v>70000</v>
      </c>
      <c r="E13" s="30">
        <f t="shared" si="1"/>
        <v>74900</v>
      </c>
      <c r="F13" s="29">
        <v>74900</v>
      </c>
      <c r="G13" s="29"/>
      <c r="H13" s="30">
        <f t="shared" si="2"/>
        <v>49903.36</v>
      </c>
      <c r="I13" s="29">
        <v>49903.36</v>
      </c>
      <c r="J13" s="29"/>
      <c r="K13" s="31">
        <f t="shared" si="0"/>
        <v>66.62664886515354</v>
      </c>
    </row>
    <row r="14" spans="1:11" s="21" customFormat="1" ht="16.5" customHeight="1">
      <c r="A14" s="47">
        <v>3</v>
      </c>
      <c r="B14" s="27" t="s">
        <v>48</v>
      </c>
      <c r="C14" s="48" t="s">
        <v>120</v>
      </c>
      <c r="D14" s="30">
        <f>D15+D16+D17+D18+D19</f>
        <v>479900</v>
      </c>
      <c r="E14" s="30">
        <f t="shared" si="1"/>
        <v>852947</v>
      </c>
      <c r="F14" s="29">
        <f>SUM(F15:F20)</f>
        <v>852947</v>
      </c>
      <c r="G14" s="29">
        <f>SUM(G15:G20)</f>
        <v>0</v>
      </c>
      <c r="H14" s="30">
        <f t="shared" si="2"/>
        <v>831989.03</v>
      </c>
      <c r="I14" s="29">
        <f>SUM(I15:I20)</f>
        <v>831989.03</v>
      </c>
      <c r="J14" s="29">
        <f>SUM(J15:J20)</f>
        <v>0</v>
      </c>
      <c r="K14" s="31">
        <f t="shared" si="0"/>
        <v>97.54287546588475</v>
      </c>
    </row>
    <row r="15" spans="1:11" s="21" customFormat="1" ht="16.5" customHeight="1">
      <c r="A15" s="47"/>
      <c r="B15" s="6" t="s">
        <v>0</v>
      </c>
      <c r="C15" s="48"/>
      <c r="D15" s="30">
        <v>400000</v>
      </c>
      <c r="E15" s="30">
        <f t="shared" si="1"/>
        <v>768000</v>
      </c>
      <c r="F15" s="29">
        <v>768000</v>
      </c>
      <c r="G15" s="29"/>
      <c r="H15" s="30">
        <f t="shared" si="2"/>
        <v>763916.03</v>
      </c>
      <c r="I15" s="29">
        <v>763916.03</v>
      </c>
      <c r="J15" s="29"/>
      <c r="K15" s="31">
        <f t="shared" si="0"/>
        <v>99.46823307291666</v>
      </c>
    </row>
    <row r="16" spans="1:11" s="21" customFormat="1" ht="16.5" customHeight="1">
      <c r="A16" s="47"/>
      <c r="B16" s="6" t="s">
        <v>42</v>
      </c>
      <c r="C16" s="48"/>
      <c r="D16" s="30">
        <v>73900</v>
      </c>
      <c r="E16" s="30">
        <f t="shared" si="1"/>
        <v>82747</v>
      </c>
      <c r="F16" s="29">
        <v>82747</v>
      </c>
      <c r="G16" s="29"/>
      <c r="H16" s="30">
        <f t="shared" si="2"/>
        <v>66747</v>
      </c>
      <c r="I16" s="29">
        <v>66747</v>
      </c>
      <c r="J16" s="29"/>
      <c r="K16" s="31">
        <f t="shared" si="0"/>
        <v>80.66395156319867</v>
      </c>
    </row>
    <row r="17" spans="1:11" s="21" customFormat="1" ht="16.5" customHeight="1">
      <c r="A17" s="47"/>
      <c r="B17" s="6" t="s">
        <v>32</v>
      </c>
      <c r="C17" s="48"/>
      <c r="D17" s="30">
        <v>2000</v>
      </c>
      <c r="E17" s="30">
        <f t="shared" si="1"/>
        <v>2200</v>
      </c>
      <c r="F17" s="29">
        <v>2200</v>
      </c>
      <c r="G17" s="29"/>
      <c r="H17" s="30">
        <f t="shared" si="2"/>
        <v>1326</v>
      </c>
      <c r="I17" s="29">
        <v>1326</v>
      </c>
      <c r="J17" s="29"/>
      <c r="K17" s="31">
        <f t="shared" si="0"/>
        <v>60.27272727272728</v>
      </c>
    </row>
    <row r="18" spans="1:11" s="21" customFormat="1" ht="23.25" customHeight="1" hidden="1">
      <c r="A18" s="47"/>
      <c r="B18" s="6" t="s">
        <v>17</v>
      </c>
      <c r="C18" s="48"/>
      <c r="D18" s="30">
        <v>2000</v>
      </c>
      <c r="E18" s="30">
        <f t="shared" si="1"/>
        <v>0</v>
      </c>
      <c r="F18" s="29"/>
      <c r="G18" s="29"/>
      <c r="H18" s="30">
        <f t="shared" si="2"/>
        <v>0</v>
      </c>
      <c r="I18" s="29"/>
      <c r="J18" s="29"/>
      <c r="K18" s="31" t="e">
        <f t="shared" si="0"/>
        <v>#DIV/0!</v>
      </c>
    </row>
    <row r="19" spans="1:11" s="21" customFormat="1" ht="19.5" customHeight="1" hidden="1">
      <c r="A19" s="47"/>
      <c r="B19" s="6" t="s">
        <v>40</v>
      </c>
      <c r="C19" s="48"/>
      <c r="D19" s="30">
        <v>2000</v>
      </c>
      <c r="E19" s="30">
        <f t="shared" si="1"/>
        <v>0</v>
      </c>
      <c r="F19" s="29"/>
      <c r="G19" s="29"/>
      <c r="H19" s="30">
        <f t="shared" si="2"/>
        <v>0</v>
      </c>
      <c r="I19" s="29"/>
      <c r="J19" s="29"/>
      <c r="K19" s="31" t="e">
        <f t="shared" si="0"/>
        <v>#DIV/0!</v>
      </c>
    </row>
    <row r="20" spans="1:11" s="21" customFormat="1" ht="19.5" customHeight="1" hidden="1">
      <c r="A20" s="47"/>
      <c r="B20" s="6" t="s">
        <v>55</v>
      </c>
      <c r="C20" s="48"/>
      <c r="D20" s="30"/>
      <c r="E20" s="30">
        <f t="shared" si="1"/>
        <v>0</v>
      </c>
      <c r="F20" s="29"/>
      <c r="G20" s="29"/>
      <c r="H20" s="30">
        <f t="shared" si="2"/>
        <v>0</v>
      </c>
      <c r="I20" s="29"/>
      <c r="J20" s="29"/>
      <c r="K20" s="31" t="e">
        <f t="shared" si="0"/>
        <v>#DIV/0!</v>
      </c>
    </row>
    <row r="21" spans="1:11" s="10" customFormat="1" ht="55.5" customHeight="1">
      <c r="A21" s="47">
        <v>4</v>
      </c>
      <c r="B21" s="6" t="s">
        <v>0</v>
      </c>
      <c r="C21" s="48" t="s">
        <v>94</v>
      </c>
      <c r="D21" s="30">
        <v>803000</v>
      </c>
      <c r="E21" s="30">
        <f t="shared" si="1"/>
        <v>320000</v>
      </c>
      <c r="F21" s="29">
        <v>320000</v>
      </c>
      <c r="G21" s="29"/>
      <c r="H21" s="30">
        <f t="shared" si="2"/>
        <v>301403</v>
      </c>
      <c r="I21" s="29">
        <v>301403</v>
      </c>
      <c r="J21" s="29"/>
      <c r="K21" s="31">
        <f t="shared" si="0"/>
        <v>94.1884375</v>
      </c>
    </row>
    <row r="22" spans="1:11" s="10" customFormat="1" ht="25.5" customHeight="1" hidden="1">
      <c r="A22" s="47"/>
      <c r="B22" s="6" t="s">
        <v>111</v>
      </c>
      <c r="C22" s="55"/>
      <c r="D22" s="30"/>
      <c r="E22" s="30">
        <f t="shared" si="1"/>
        <v>0</v>
      </c>
      <c r="F22" s="29"/>
      <c r="G22" s="29"/>
      <c r="H22" s="30">
        <f t="shared" si="2"/>
        <v>0</v>
      </c>
      <c r="I22" s="29"/>
      <c r="J22" s="29"/>
      <c r="K22" s="31" t="e">
        <f t="shared" si="0"/>
        <v>#DIV/0!</v>
      </c>
    </row>
    <row r="23" spans="1:11" s="10" customFormat="1" ht="25.5" customHeight="1" hidden="1">
      <c r="A23" s="47"/>
      <c r="B23" s="6" t="s">
        <v>6</v>
      </c>
      <c r="C23" s="55"/>
      <c r="D23" s="30"/>
      <c r="E23" s="30">
        <f t="shared" si="1"/>
        <v>0</v>
      </c>
      <c r="F23" s="29"/>
      <c r="G23" s="29"/>
      <c r="H23" s="30">
        <f t="shared" si="2"/>
        <v>0</v>
      </c>
      <c r="I23" s="29"/>
      <c r="J23" s="29"/>
      <c r="K23" s="31" t="e">
        <f t="shared" si="0"/>
        <v>#DIV/0!</v>
      </c>
    </row>
    <row r="24" spans="1:11" s="10" customFormat="1" ht="25.5" customHeight="1" hidden="1">
      <c r="A24" s="47"/>
      <c r="B24" s="6" t="s">
        <v>51</v>
      </c>
      <c r="C24" s="55"/>
      <c r="D24" s="30"/>
      <c r="E24" s="30">
        <f t="shared" si="1"/>
        <v>0</v>
      </c>
      <c r="F24" s="29"/>
      <c r="G24" s="29"/>
      <c r="H24" s="30">
        <f t="shared" si="2"/>
        <v>0</v>
      </c>
      <c r="I24" s="29"/>
      <c r="J24" s="29"/>
      <c r="K24" s="31" t="e">
        <f t="shared" si="0"/>
        <v>#DIV/0!</v>
      </c>
    </row>
    <row r="25" spans="1:11" s="10" customFormat="1" ht="25.5" customHeight="1" hidden="1">
      <c r="A25" s="47"/>
      <c r="B25" s="6" t="s">
        <v>25</v>
      </c>
      <c r="C25" s="55"/>
      <c r="D25" s="30"/>
      <c r="E25" s="30">
        <f t="shared" si="1"/>
        <v>0</v>
      </c>
      <c r="F25" s="29"/>
      <c r="G25" s="29"/>
      <c r="H25" s="30">
        <f t="shared" si="2"/>
        <v>0</v>
      </c>
      <c r="I25" s="29"/>
      <c r="J25" s="29"/>
      <c r="K25" s="31" t="e">
        <f t="shared" si="0"/>
        <v>#DIV/0!</v>
      </c>
    </row>
    <row r="26" spans="1:11" s="21" customFormat="1" ht="61.5" customHeight="1">
      <c r="A26" s="26">
        <v>5</v>
      </c>
      <c r="B26" s="6" t="s">
        <v>45</v>
      </c>
      <c r="C26" s="28" t="s">
        <v>122</v>
      </c>
      <c r="D26" s="30">
        <v>7070000</v>
      </c>
      <c r="E26" s="30">
        <f t="shared" si="1"/>
        <v>4590000</v>
      </c>
      <c r="F26" s="29"/>
      <c r="G26" s="29">
        <v>4590000</v>
      </c>
      <c r="H26" s="30">
        <f t="shared" si="2"/>
        <v>4301600</v>
      </c>
      <c r="I26" s="29"/>
      <c r="J26" s="29">
        <v>4301600</v>
      </c>
      <c r="K26" s="31">
        <f t="shared" si="0"/>
        <v>93.71677559912854</v>
      </c>
    </row>
    <row r="27" spans="1:11" s="10" customFormat="1" ht="27" customHeight="1">
      <c r="A27" s="47">
        <v>6</v>
      </c>
      <c r="B27" s="5" t="s">
        <v>45</v>
      </c>
      <c r="C27" s="48" t="s">
        <v>123</v>
      </c>
      <c r="D27" s="30">
        <v>5800000</v>
      </c>
      <c r="E27" s="30">
        <f>F27+G27</f>
        <v>16943939.5</v>
      </c>
      <c r="F27" s="29">
        <v>16087635</v>
      </c>
      <c r="G27" s="29">
        <v>856304.5</v>
      </c>
      <c r="H27" s="30">
        <f t="shared" si="2"/>
        <v>12871756.73</v>
      </c>
      <c r="I27" s="29">
        <v>12482457.72</v>
      </c>
      <c r="J27" s="29">
        <v>389299.01</v>
      </c>
      <c r="K27" s="31">
        <f t="shared" si="0"/>
        <v>75.96672975608772</v>
      </c>
    </row>
    <row r="28" spans="1:11" s="10" customFormat="1" ht="27" customHeight="1">
      <c r="A28" s="47"/>
      <c r="B28" s="5" t="s">
        <v>36</v>
      </c>
      <c r="C28" s="48"/>
      <c r="D28" s="30">
        <v>50000</v>
      </c>
      <c r="E28" s="30">
        <f t="shared" si="1"/>
        <v>53500</v>
      </c>
      <c r="F28" s="29">
        <v>53500</v>
      </c>
      <c r="G28" s="29"/>
      <c r="H28" s="30">
        <f t="shared" si="2"/>
        <v>52069.41</v>
      </c>
      <c r="I28" s="29">
        <v>52069.41</v>
      </c>
      <c r="J28" s="29"/>
      <c r="K28" s="31">
        <f t="shared" si="0"/>
        <v>97.32600000000001</v>
      </c>
    </row>
    <row r="29" spans="1:11" s="10" customFormat="1" ht="27" customHeight="1">
      <c r="A29" s="47"/>
      <c r="B29" s="5" t="s">
        <v>2</v>
      </c>
      <c r="C29" s="48"/>
      <c r="D29" s="30">
        <v>20000</v>
      </c>
      <c r="E29" s="30">
        <f t="shared" si="1"/>
        <v>6400</v>
      </c>
      <c r="F29" s="32">
        <v>6400</v>
      </c>
      <c r="G29" s="29"/>
      <c r="H29" s="30">
        <f t="shared" si="2"/>
        <v>0</v>
      </c>
      <c r="I29" s="29"/>
      <c r="J29" s="29"/>
      <c r="K29" s="31">
        <f t="shared" si="0"/>
        <v>0</v>
      </c>
    </row>
    <row r="30" spans="1:11" s="10" customFormat="1" ht="21.75" customHeight="1" hidden="1">
      <c r="A30" s="47"/>
      <c r="B30" s="5" t="s">
        <v>3</v>
      </c>
      <c r="C30" s="48"/>
      <c r="D30" s="30">
        <v>50000</v>
      </c>
      <c r="E30" s="30">
        <f t="shared" si="1"/>
        <v>0</v>
      </c>
      <c r="F30" s="32"/>
      <c r="G30" s="29"/>
      <c r="H30" s="30">
        <f t="shared" si="2"/>
        <v>0</v>
      </c>
      <c r="I30" s="29"/>
      <c r="J30" s="29"/>
      <c r="K30" s="31" t="e">
        <f t="shared" si="0"/>
        <v>#DIV/0!</v>
      </c>
    </row>
    <row r="31" spans="1:11" s="10" customFormat="1" ht="21.75" customHeight="1" hidden="1">
      <c r="A31" s="47"/>
      <c r="B31" s="5" t="s">
        <v>62</v>
      </c>
      <c r="C31" s="48"/>
      <c r="D31" s="30"/>
      <c r="E31" s="30">
        <f t="shared" si="1"/>
        <v>0</v>
      </c>
      <c r="F31" s="32"/>
      <c r="G31" s="29"/>
      <c r="H31" s="30">
        <f t="shared" si="2"/>
        <v>0</v>
      </c>
      <c r="I31" s="29"/>
      <c r="J31" s="29"/>
      <c r="K31" s="31" t="e">
        <f t="shared" si="0"/>
        <v>#DIV/0!</v>
      </c>
    </row>
    <row r="32" spans="1:11" s="10" customFormat="1" ht="21.75" customHeight="1" hidden="1">
      <c r="A32" s="47"/>
      <c r="B32" s="5" t="s">
        <v>86</v>
      </c>
      <c r="C32" s="55"/>
      <c r="D32" s="33"/>
      <c r="E32" s="30">
        <f t="shared" si="1"/>
        <v>0</v>
      </c>
      <c r="F32" s="32"/>
      <c r="G32" s="29"/>
      <c r="H32" s="30">
        <f t="shared" si="2"/>
        <v>0</v>
      </c>
      <c r="I32" s="29"/>
      <c r="J32" s="29"/>
      <c r="K32" s="31" t="e">
        <f t="shared" si="0"/>
        <v>#DIV/0!</v>
      </c>
    </row>
    <row r="33" spans="1:11" s="22" customFormat="1" ht="38.25" customHeight="1">
      <c r="A33" s="47">
        <v>7</v>
      </c>
      <c r="B33" s="5" t="s">
        <v>60</v>
      </c>
      <c r="C33" s="48" t="s">
        <v>124</v>
      </c>
      <c r="D33" s="30">
        <v>7660000</v>
      </c>
      <c r="E33" s="30">
        <f t="shared" si="1"/>
        <v>12203807</v>
      </c>
      <c r="F33" s="29">
        <v>11869907</v>
      </c>
      <c r="G33" s="29">
        <v>333900</v>
      </c>
      <c r="H33" s="30">
        <f t="shared" si="2"/>
        <v>11973764.74</v>
      </c>
      <c r="I33" s="29">
        <v>11640364.74</v>
      </c>
      <c r="J33" s="29">
        <v>333400</v>
      </c>
      <c r="K33" s="31">
        <f t="shared" si="0"/>
        <v>98.11499591889645</v>
      </c>
    </row>
    <row r="34" spans="1:11" s="22" customFormat="1" ht="25.5" customHeight="1">
      <c r="A34" s="47"/>
      <c r="B34" s="5" t="s">
        <v>62</v>
      </c>
      <c r="C34" s="48"/>
      <c r="D34" s="30"/>
      <c r="E34" s="30">
        <f t="shared" si="1"/>
        <v>204568</v>
      </c>
      <c r="F34" s="29"/>
      <c r="G34" s="29">
        <v>204568</v>
      </c>
      <c r="H34" s="29">
        <f t="shared" si="2"/>
        <v>204568</v>
      </c>
      <c r="I34" s="29"/>
      <c r="J34" s="29">
        <v>204568</v>
      </c>
      <c r="K34" s="31">
        <f t="shared" si="0"/>
        <v>100</v>
      </c>
    </row>
    <row r="35" spans="1:11" s="21" customFormat="1" ht="101.25" customHeight="1">
      <c r="A35" s="47">
        <v>8</v>
      </c>
      <c r="B35" s="5" t="s">
        <v>61</v>
      </c>
      <c r="C35" s="48" t="s">
        <v>125</v>
      </c>
      <c r="D35" s="30">
        <v>2900000</v>
      </c>
      <c r="E35" s="30">
        <f t="shared" si="1"/>
        <v>2227696</v>
      </c>
      <c r="F35" s="29">
        <v>2227696</v>
      </c>
      <c r="G35" s="29"/>
      <c r="H35" s="30">
        <f t="shared" si="2"/>
        <v>1946108.2</v>
      </c>
      <c r="I35" s="29">
        <v>1946108.2</v>
      </c>
      <c r="J35" s="29"/>
      <c r="K35" s="31">
        <f t="shared" si="0"/>
        <v>87.35968462483211</v>
      </c>
    </row>
    <row r="36" spans="1:11" s="21" customFormat="1" ht="41.25" customHeight="1" hidden="1">
      <c r="A36" s="47"/>
      <c r="B36" s="5" t="s">
        <v>86</v>
      </c>
      <c r="C36" s="48"/>
      <c r="D36" s="30"/>
      <c r="E36" s="30">
        <f t="shared" si="1"/>
        <v>0</v>
      </c>
      <c r="F36" s="29"/>
      <c r="G36" s="29"/>
      <c r="H36" s="30">
        <f t="shared" si="2"/>
        <v>0</v>
      </c>
      <c r="I36" s="29"/>
      <c r="J36" s="29"/>
      <c r="K36" s="31" t="e">
        <f t="shared" si="0"/>
        <v>#DIV/0!</v>
      </c>
    </row>
    <row r="37" spans="1:11" s="22" customFormat="1" ht="71.25" customHeight="1">
      <c r="A37" s="47">
        <v>9</v>
      </c>
      <c r="B37" s="34" t="s">
        <v>1</v>
      </c>
      <c r="C37" s="48" t="s">
        <v>163</v>
      </c>
      <c r="D37" s="30">
        <v>3320000</v>
      </c>
      <c r="E37" s="30">
        <f t="shared" si="1"/>
        <v>3640000</v>
      </c>
      <c r="F37" s="29">
        <v>3640000</v>
      </c>
      <c r="G37" s="29"/>
      <c r="H37" s="30">
        <f t="shared" si="2"/>
        <v>3231073.32</v>
      </c>
      <c r="I37" s="29">
        <v>3231073.32</v>
      </c>
      <c r="J37" s="29"/>
      <c r="K37" s="31">
        <f t="shared" si="0"/>
        <v>88.76575054945054</v>
      </c>
    </row>
    <row r="38" spans="1:11" s="22" customFormat="1" ht="54.75" customHeight="1">
      <c r="A38" s="47"/>
      <c r="B38" s="5" t="s">
        <v>46</v>
      </c>
      <c r="C38" s="48"/>
      <c r="D38" s="30">
        <v>200000</v>
      </c>
      <c r="E38" s="30">
        <f t="shared" si="1"/>
        <v>126400</v>
      </c>
      <c r="F38" s="29">
        <v>126400</v>
      </c>
      <c r="G38" s="29"/>
      <c r="H38" s="30">
        <f t="shared" si="2"/>
        <v>126398.45</v>
      </c>
      <c r="I38" s="29">
        <v>126398.45</v>
      </c>
      <c r="J38" s="29"/>
      <c r="K38" s="31">
        <f t="shared" si="0"/>
        <v>99.99877373417722</v>
      </c>
    </row>
    <row r="39" spans="1:11" s="22" customFormat="1" ht="63" customHeight="1" hidden="1">
      <c r="A39" s="54"/>
      <c r="B39" s="5" t="s">
        <v>62</v>
      </c>
      <c r="C39" s="55"/>
      <c r="D39" s="30"/>
      <c r="E39" s="30">
        <f t="shared" si="1"/>
        <v>0</v>
      </c>
      <c r="F39" s="29"/>
      <c r="G39" s="29"/>
      <c r="H39" s="30">
        <f t="shared" si="2"/>
        <v>0</v>
      </c>
      <c r="I39" s="29"/>
      <c r="J39" s="29"/>
      <c r="K39" s="31" t="e">
        <f t="shared" si="0"/>
        <v>#DIV/0!</v>
      </c>
    </row>
    <row r="40" spans="1:11" s="22" customFormat="1" ht="24" customHeight="1">
      <c r="A40" s="47">
        <v>10</v>
      </c>
      <c r="B40" s="34" t="s">
        <v>48</v>
      </c>
      <c r="C40" s="48" t="s">
        <v>129</v>
      </c>
      <c r="D40" s="30" t="e">
        <f>D41+D42+D43+D44+#REF!</f>
        <v>#REF!</v>
      </c>
      <c r="E40" s="30">
        <f>F40+G40</f>
        <v>9403500</v>
      </c>
      <c r="F40" s="29">
        <f>SUM(F41:F45)</f>
        <v>9403500</v>
      </c>
      <c r="G40" s="29">
        <f>SUM(G41:G45)</f>
        <v>0</v>
      </c>
      <c r="H40" s="30">
        <f t="shared" si="2"/>
        <v>9149155.11</v>
      </c>
      <c r="I40" s="29">
        <f>SUM(I41:I45)</f>
        <v>9149155.11</v>
      </c>
      <c r="J40" s="29">
        <f>SUM(J41:J45)</f>
        <v>0</v>
      </c>
      <c r="K40" s="31">
        <f t="shared" si="0"/>
        <v>97.29521040038283</v>
      </c>
    </row>
    <row r="41" spans="1:11" s="9" customFormat="1" ht="24" customHeight="1">
      <c r="A41" s="47"/>
      <c r="B41" s="6" t="s">
        <v>3</v>
      </c>
      <c r="C41" s="48"/>
      <c r="D41" s="30">
        <v>260000</v>
      </c>
      <c r="E41" s="30">
        <f t="shared" si="1"/>
        <v>250000</v>
      </c>
      <c r="F41" s="35">
        <v>250000</v>
      </c>
      <c r="G41" s="29"/>
      <c r="H41" s="30">
        <f t="shared" si="2"/>
        <v>45960</v>
      </c>
      <c r="I41" s="29">
        <v>45960</v>
      </c>
      <c r="J41" s="29"/>
      <c r="K41" s="31">
        <f t="shared" si="0"/>
        <v>18.384</v>
      </c>
    </row>
    <row r="42" spans="1:11" s="22" customFormat="1" ht="24" customHeight="1">
      <c r="A42" s="47"/>
      <c r="B42" s="6" t="s">
        <v>4</v>
      </c>
      <c r="C42" s="48"/>
      <c r="D42" s="30">
        <v>1955000</v>
      </c>
      <c r="E42" s="30">
        <f t="shared" si="1"/>
        <v>1680500</v>
      </c>
      <c r="F42" s="35">
        <v>1680500</v>
      </c>
      <c r="G42" s="29"/>
      <c r="H42" s="30">
        <f t="shared" si="2"/>
        <v>1675611.75</v>
      </c>
      <c r="I42" s="29">
        <v>1675611.75</v>
      </c>
      <c r="J42" s="29"/>
      <c r="K42" s="31">
        <f t="shared" si="0"/>
        <v>99.70911930972925</v>
      </c>
    </row>
    <row r="43" spans="1:11" s="22" customFormat="1" ht="24" customHeight="1">
      <c r="A43" s="47"/>
      <c r="B43" s="6" t="s">
        <v>39</v>
      </c>
      <c r="C43" s="48"/>
      <c r="D43" s="30">
        <v>230000</v>
      </c>
      <c r="E43" s="30">
        <f t="shared" si="1"/>
        <v>173000</v>
      </c>
      <c r="F43" s="29">
        <v>173000</v>
      </c>
      <c r="G43" s="29"/>
      <c r="H43" s="30">
        <f t="shared" si="2"/>
        <v>167585.36</v>
      </c>
      <c r="I43" s="29">
        <v>167585.36</v>
      </c>
      <c r="J43" s="29"/>
      <c r="K43" s="31">
        <f t="shared" si="0"/>
        <v>96.87015028901733</v>
      </c>
    </row>
    <row r="44" spans="1:11" s="22" customFormat="1" ht="24" customHeight="1">
      <c r="A44" s="47"/>
      <c r="B44" s="6" t="s">
        <v>33</v>
      </c>
      <c r="C44" s="48"/>
      <c r="D44" s="30">
        <v>1000000</v>
      </c>
      <c r="E44" s="30">
        <f t="shared" si="1"/>
        <v>2800000</v>
      </c>
      <c r="F44" s="29">
        <v>2800000</v>
      </c>
      <c r="G44" s="29"/>
      <c r="H44" s="30">
        <f t="shared" si="2"/>
        <v>2759998</v>
      </c>
      <c r="I44" s="29">
        <v>2759998</v>
      </c>
      <c r="J44" s="29"/>
      <c r="K44" s="31">
        <f t="shared" si="0"/>
        <v>98.57135714285714</v>
      </c>
    </row>
    <row r="45" spans="1:11" s="22" customFormat="1" ht="24" customHeight="1">
      <c r="A45" s="47"/>
      <c r="B45" s="6" t="s">
        <v>34</v>
      </c>
      <c r="C45" s="48"/>
      <c r="D45" s="30">
        <v>1500000</v>
      </c>
      <c r="E45" s="30">
        <f>F45+G45</f>
        <v>4500000</v>
      </c>
      <c r="F45" s="29">
        <v>4500000</v>
      </c>
      <c r="G45" s="29"/>
      <c r="H45" s="30">
        <f t="shared" si="2"/>
        <v>4500000</v>
      </c>
      <c r="I45" s="29">
        <v>4500000</v>
      </c>
      <c r="J45" s="29"/>
      <c r="K45" s="31">
        <f t="shared" si="0"/>
        <v>100</v>
      </c>
    </row>
    <row r="46" spans="1:11" s="9" customFormat="1" ht="57.75" customHeight="1">
      <c r="A46" s="26">
        <v>11</v>
      </c>
      <c r="B46" s="6" t="s">
        <v>5</v>
      </c>
      <c r="C46" s="28" t="s">
        <v>126</v>
      </c>
      <c r="D46" s="30">
        <v>30000</v>
      </c>
      <c r="E46" s="30">
        <f t="shared" si="1"/>
        <v>350000</v>
      </c>
      <c r="F46" s="29">
        <v>350000</v>
      </c>
      <c r="G46" s="29"/>
      <c r="H46" s="30">
        <f t="shared" si="2"/>
        <v>350000</v>
      </c>
      <c r="I46" s="29">
        <v>350000</v>
      </c>
      <c r="J46" s="29"/>
      <c r="K46" s="31">
        <f t="shared" si="0"/>
        <v>100</v>
      </c>
    </row>
    <row r="47" spans="1:11" s="22" customFormat="1" ht="24.75" customHeight="1">
      <c r="A47" s="47">
        <v>12</v>
      </c>
      <c r="B47" s="6" t="s">
        <v>7</v>
      </c>
      <c r="C47" s="48" t="s">
        <v>128</v>
      </c>
      <c r="D47" s="30">
        <v>15000</v>
      </c>
      <c r="E47" s="30">
        <f t="shared" si="1"/>
        <v>16100</v>
      </c>
      <c r="F47" s="32">
        <v>16100</v>
      </c>
      <c r="G47" s="29"/>
      <c r="H47" s="30">
        <f t="shared" si="2"/>
        <v>0</v>
      </c>
      <c r="I47" s="29"/>
      <c r="J47" s="29"/>
      <c r="K47" s="31">
        <f t="shared" si="0"/>
        <v>0</v>
      </c>
    </row>
    <row r="48" spans="1:11" s="22" customFormat="1" ht="24.75" customHeight="1">
      <c r="A48" s="47"/>
      <c r="B48" s="6" t="s">
        <v>127</v>
      </c>
      <c r="C48" s="48"/>
      <c r="D48" s="30">
        <v>72000</v>
      </c>
      <c r="E48" s="30">
        <f t="shared" si="1"/>
        <v>77000</v>
      </c>
      <c r="F48" s="32">
        <v>77000</v>
      </c>
      <c r="G48" s="29"/>
      <c r="H48" s="30">
        <f t="shared" si="2"/>
        <v>35000</v>
      </c>
      <c r="I48" s="29">
        <v>35000</v>
      </c>
      <c r="J48" s="29"/>
      <c r="K48" s="31">
        <f t="shared" si="0"/>
        <v>45.45454545454545</v>
      </c>
    </row>
    <row r="49" spans="1:11" s="22" customFormat="1" ht="52.5" customHeight="1">
      <c r="A49" s="26">
        <v>13</v>
      </c>
      <c r="B49" s="6" t="s">
        <v>8</v>
      </c>
      <c r="C49" s="28" t="s">
        <v>157</v>
      </c>
      <c r="D49" s="30">
        <v>40000</v>
      </c>
      <c r="E49" s="30">
        <f t="shared" si="1"/>
        <v>42800</v>
      </c>
      <c r="F49" s="29">
        <v>42800</v>
      </c>
      <c r="G49" s="29"/>
      <c r="H49" s="30">
        <f t="shared" si="2"/>
        <v>0</v>
      </c>
      <c r="I49" s="29"/>
      <c r="J49" s="29"/>
      <c r="K49" s="31">
        <f t="shared" si="0"/>
        <v>0</v>
      </c>
    </row>
    <row r="50" spans="1:11" s="22" customFormat="1" ht="48" customHeight="1">
      <c r="A50" s="26">
        <v>14</v>
      </c>
      <c r="B50" s="6" t="s">
        <v>8</v>
      </c>
      <c r="C50" s="37" t="s">
        <v>158</v>
      </c>
      <c r="D50" s="30">
        <v>30000</v>
      </c>
      <c r="E50" s="30">
        <f t="shared" si="1"/>
        <v>32000</v>
      </c>
      <c r="F50" s="29">
        <v>32000</v>
      </c>
      <c r="G50" s="29"/>
      <c r="H50" s="30">
        <f t="shared" si="2"/>
        <v>2000</v>
      </c>
      <c r="I50" s="29">
        <v>2000</v>
      </c>
      <c r="J50" s="29"/>
      <c r="K50" s="31">
        <f t="shared" si="0"/>
        <v>6.25</v>
      </c>
    </row>
    <row r="51" spans="1:11" s="22" customFormat="1" ht="84.75" customHeight="1">
      <c r="A51" s="26">
        <v>15</v>
      </c>
      <c r="B51" s="6" t="s">
        <v>80</v>
      </c>
      <c r="C51" s="28" t="s">
        <v>159</v>
      </c>
      <c r="D51" s="30">
        <v>735000</v>
      </c>
      <c r="E51" s="30">
        <f t="shared" si="1"/>
        <v>1038900</v>
      </c>
      <c r="F51" s="29">
        <v>1016400</v>
      </c>
      <c r="G51" s="29">
        <v>22500</v>
      </c>
      <c r="H51" s="30">
        <f t="shared" si="2"/>
        <v>995816.66</v>
      </c>
      <c r="I51" s="29">
        <v>995816.66</v>
      </c>
      <c r="J51" s="29">
        <v>0</v>
      </c>
      <c r="K51" s="31">
        <f t="shared" si="0"/>
        <v>95.85298488786216</v>
      </c>
    </row>
    <row r="52" spans="1:11" s="22" customFormat="1" ht="65.25" customHeight="1">
      <c r="A52" s="26">
        <v>16</v>
      </c>
      <c r="B52" s="6" t="s">
        <v>4</v>
      </c>
      <c r="C52" s="28" t="s">
        <v>95</v>
      </c>
      <c r="D52" s="30">
        <v>132000</v>
      </c>
      <c r="E52" s="30">
        <f t="shared" si="1"/>
        <v>132000</v>
      </c>
      <c r="F52" s="29">
        <v>132000</v>
      </c>
      <c r="G52" s="29"/>
      <c r="H52" s="30">
        <f t="shared" si="2"/>
        <v>132000</v>
      </c>
      <c r="I52" s="29">
        <v>132000</v>
      </c>
      <c r="J52" s="29"/>
      <c r="K52" s="31">
        <f t="shared" si="0"/>
        <v>100</v>
      </c>
    </row>
    <row r="53" spans="1:11" s="22" customFormat="1" ht="93" customHeight="1">
      <c r="A53" s="26">
        <v>17</v>
      </c>
      <c r="B53" s="6" t="s">
        <v>47</v>
      </c>
      <c r="C53" s="28" t="s">
        <v>170</v>
      </c>
      <c r="D53" s="30">
        <v>450000</v>
      </c>
      <c r="E53" s="30">
        <f>F53+G53</f>
        <v>5386484</v>
      </c>
      <c r="F53" s="29"/>
      <c r="G53" s="29">
        <v>5386484</v>
      </c>
      <c r="H53" s="30">
        <f>I53+J53</f>
        <v>0</v>
      </c>
      <c r="I53" s="29"/>
      <c r="J53" s="29">
        <v>0</v>
      </c>
      <c r="K53" s="31">
        <f t="shared" si="0"/>
        <v>0</v>
      </c>
    </row>
    <row r="54" spans="1:11" s="9" customFormat="1" ht="85.5" customHeight="1">
      <c r="A54" s="26">
        <v>18</v>
      </c>
      <c r="B54" s="34" t="s">
        <v>64</v>
      </c>
      <c r="C54" s="28" t="s">
        <v>63</v>
      </c>
      <c r="D54" s="30">
        <v>2450210</v>
      </c>
      <c r="E54" s="30">
        <f t="shared" si="1"/>
        <v>828181</v>
      </c>
      <c r="F54" s="32">
        <v>758181</v>
      </c>
      <c r="G54" s="32">
        <v>70000</v>
      </c>
      <c r="H54" s="30">
        <f t="shared" si="2"/>
        <v>617975.35</v>
      </c>
      <c r="I54" s="29">
        <v>617975.35</v>
      </c>
      <c r="J54" s="29">
        <v>0</v>
      </c>
      <c r="K54" s="31">
        <f t="shared" si="0"/>
        <v>74.61839259775338</v>
      </c>
    </row>
    <row r="55" spans="1:11" s="22" customFormat="1" ht="54" customHeight="1" hidden="1">
      <c r="A55" s="47">
        <v>19</v>
      </c>
      <c r="B55" s="34" t="s">
        <v>9</v>
      </c>
      <c r="C55" s="48" t="s">
        <v>162</v>
      </c>
      <c r="D55" s="30">
        <v>200000</v>
      </c>
      <c r="E55" s="30">
        <f t="shared" si="1"/>
        <v>0</v>
      </c>
      <c r="F55" s="29"/>
      <c r="G55" s="29"/>
      <c r="H55" s="30">
        <f t="shared" si="2"/>
        <v>0</v>
      </c>
      <c r="I55" s="29"/>
      <c r="J55" s="29"/>
      <c r="K55" s="31" t="e">
        <f t="shared" si="0"/>
        <v>#DIV/0!</v>
      </c>
    </row>
    <row r="56" spans="1:11" s="22" customFormat="1" ht="75" customHeight="1">
      <c r="A56" s="47"/>
      <c r="B56" s="34" t="s">
        <v>81</v>
      </c>
      <c r="C56" s="48"/>
      <c r="D56" s="30"/>
      <c r="E56" s="30">
        <f t="shared" si="1"/>
        <v>14513</v>
      </c>
      <c r="F56" s="29">
        <v>14513</v>
      </c>
      <c r="G56" s="29"/>
      <c r="H56" s="30">
        <f t="shared" si="2"/>
        <v>14445.14</v>
      </c>
      <c r="I56" s="29">
        <v>14445.14</v>
      </c>
      <c r="J56" s="29"/>
      <c r="K56" s="31">
        <f t="shared" si="0"/>
        <v>99.53241921036312</v>
      </c>
    </row>
    <row r="57" spans="1:11" s="22" customFormat="1" ht="21" customHeight="1">
      <c r="A57" s="47">
        <v>20</v>
      </c>
      <c r="B57" s="34" t="s">
        <v>48</v>
      </c>
      <c r="C57" s="50" t="s">
        <v>140</v>
      </c>
      <c r="D57" s="30">
        <f>D58+D59</f>
        <v>420100</v>
      </c>
      <c r="E57" s="30">
        <f t="shared" si="1"/>
        <v>5353165</v>
      </c>
      <c r="F57" s="29">
        <f>F58+F59</f>
        <v>5153165</v>
      </c>
      <c r="G57" s="29">
        <f>G58+G59</f>
        <v>200000</v>
      </c>
      <c r="H57" s="30">
        <f t="shared" si="2"/>
        <v>3666978.76</v>
      </c>
      <c r="I57" s="29">
        <f>I58+I59</f>
        <v>3620978.76</v>
      </c>
      <c r="J57" s="29">
        <f>J58+J59</f>
        <v>46000</v>
      </c>
      <c r="K57" s="31">
        <f t="shared" si="0"/>
        <v>68.50113456245043</v>
      </c>
    </row>
    <row r="58" spans="1:11" s="22" customFormat="1" ht="21" customHeight="1">
      <c r="A58" s="47"/>
      <c r="B58" s="6" t="s">
        <v>10</v>
      </c>
      <c r="C58" s="50"/>
      <c r="D58" s="30">
        <v>134300</v>
      </c>
      <c r="E58" s="30">
        <f t="shared" si="1"/>
        <v>529165</v>
      </c>
      <c r="F58" s="29">
        <v>329165</v>
      </c>
      <c r="G58" s="29">
        <v>200000</v>
      </c>
      <c r="H58" s="30">
        <f t="shared" si="2"/>
        <v>139216</v>
      </c>
      <c r="I58" s="29">
        <v>93216</v>
      </c>
      <c r="J58" s="29">
        <v>46000</v>
      </c>
      <c r="K58" s="31">
        <f t="shared" si="0"/>
        <v>26.308618294860768</v>
      </c>
    </row>
    <row r="59" spans="1:11" s="22" customFormat="1" ht="21" customHeight="1">
      <c r="A59" s="47"/>
      <c r="B59" s="6" t="s">
        <v>27</v>
      </c>
      <c r="C59" s="50"/>
      <c r="D59" s="30">
        <v>285800</v>
      </c>
      <c r="E59" s="30">
        <f t="shared" si="1"/>
        <v>4824000</v>
      </c>
      <c r="F59" s="29">
        <v>4824000</v>
      </c>
      <c r="G59" s="29">
        <v>0</v>
      </c>
      <c r="H59" s="30">
        <f t="shared" si="2"/>
        <v>3527762.76</v>
      </c>
      <c r="I59" s="29">
        <v>3527762.76</v>
      </c>
      <c r="J59" s="29">
        <v>0</v>
      </c>
      <c r="K59" s="31">
        <f t="shared" si="0"/>
        <v>73.12941044776119</v>
      </c>
    </row>
    <row r="60" spans="1:11" s="9" customFormat="1" ht="80.25" customHeight="1">
      <c r="A60" s="26">
        <v>21</v>
      </c>
      <c r="B60" s="38" t="s">
        <v>96</v>
      </c>
      <c r="C60" s="28" t="s">
        <v>153</v>
      </c>
      <c r="D60" s="30">
        <v>1400000</v>
      </c>
      <c r="E60" s="30">
        <f>F60+G60</f>
        <v>2589420</v>
      </c>
      <c r="F60" s="29">
        <v>2589420</v>
      </c>
      <c r="G60" s="29"/>
      <c r="H60" s="30">
        <f>I60+J60</f>
        <v>2427276.23</v>
      </c>
      <c r="I60" s="29">
        <v>2427276.23</v>
      </c>
      <c r="J60" s="29"/>
      <c r="K60" s="31">
        <f t="shared" si="0"/>
        <v>93.73822052814916</v>
      </c>
    </row>
    <row r="61" spans="1:11" s="22" customFormat="1" ht="27" customHeight="1">
      <c r="A61" s="47">
        <v>22</v>
      </c>
      <c r="B61" s="6" t="s">
        <v>48</v>
      </c>
      <c r="C61" s="48" t="s">
        <v>167</v>
      </c>
      <c r="D61" s="30">
        <f>D62+D63</f>
        <v>700000</v>
      </c>
      <c r="E61" s="30">
        <f aca="true" t="shared" si="3" ref="E61:E140">F61+G61</f>
        <v>190000</v>
      </c>
      <c r="F61" s="29">
        <f>F62+F63</f>
        <v>190000</v>
      </c>
      <c r="G61" s="29">
        <f>G62+G63</f>
        <v>0</v>
      </c>
      <c r="H61" s="30">
        <f aca="true" t="shared" si="4" ref="H61:H140">I61+J61</f>
        <v>56414.26</v>
      </c>
      <c r="I61" s="29">
        <f>I62+I63</f>
        <v>56414.26</v>
      </c>
      <c r="J61" s="29">
        <f>J62+J63</f>
        <v>0</v>
      </c>
      <c r="K61" s="31">
        <f t="shared" si="0"/>
        <v>29.691715789473683</v>
      </c>
    </row>
    <row r="62" spans="1:11" s="22" customFormat="1" ht="27" customHeight="1">
      <c r="A62" s="47"/>
      <c r="B62" s="6" t="s">
        <v>78</v>
      </c>
      <c r="C62" s="48"/>
      <c r="D62" s="30">
        <v>300000</v>
      </c>
      <c r="E62" s="30">
        <f t="shared" si="3"/>
        <v>190000</v>
      </c>
      <c r="F62" s="29">
        <v>190000</v>
      </c>
      <c r="G62" s="29"/>
      <c r="H62" s="30">
        <f t="shared" si="4"/>
        <v>56414.26</v>
      </c>
      <c r="I62" s="29">
        <v>56414.26</v>
      </c>
      <c r="J62" s="29"/>
      <c r="K62" s="31">
        <f t="shared" si="0"/>
        <v>29.691715789473683</v>
      </c>
    </row>
    <row r="63" spans="1:11" s="22" customFormat="1" ht="22.5" customHeight="1" hidden="1">
      <c r="A63" s="47"/>
      <c r="B63" s="6" t="s">
        <v>79</v>
      </c>
      <c r="C63" s="48"/>
      <c r="D63" s="30">
        <v>400000</v>
      </c>
      <c r="E63" s="30">
        <f t="shared" si="3"/>
        <v>0</v>
      </c>
      <c r="F63" s="29"/>
      <c r="G63" s="29"/>
      <c r="H63" s="30">
        <f t="shared" si="4"/>
        <v>0</v>
      </c>
      <c r="I63" s="29"/>
      <c r="J63" s="29"/>
      <c r="K63" s="31" t="e">
        <f t="shared" si="0"/>
        <v>#DIV/0!</v>
      </c>
    </row>
    <row r="64" spans="1:11" s="9" customFormat="1" ht="25.5" customHeight="1">
      <c r="A64" s="51">
        <v>23</v>
      </c>
      <c r="B64" s="6" t="s">
        <v>48</v>
      </c>
      <c r="C64" s="60" t="s">
        <v>166</v>
      </c>
      <c r="D64" s="30"/>
      <c r="E64" s="30">
        <f t="shared" si="3"/>
        <v>11431449</v>
      </c>
      <c r="F64" s="29">
        <f>SUM(F65:F70)</f>
        <v>8871449</v>
      </c>
      <c r="G64" s="29">
        <f>SUM(G65:G70)</f>
        <v>2560000</v>
      </c>
      <c r="H64" s="30">
        <f t="shared" si="4"/>
        <v>7817570.82</v>
      </c>
      <c r="I64" s="29">
        <f>SUM(I65:I70)</f>
        <v>6417371.82</v>
      </c>
      <c r="J64" s="29">
        <f>SUM(J65:J70)</f>
        <v>1400199</v>
      </c>
      <c r="K64" s="31">
        <f t="shared" si="0"/>
        <v>68.38652580263447</v>
      </c>
    </row>
    <row r="65" spans="1:11" s="9" customFormat="1" ht="25.5" customHeight="1">
      <c r="A65" s="52"/>
      <c r="B65" s="6" t="s">
        <v>0</v>
      </c>
      <c r="C65" s="61"/>
      <c r="D65" s="30"/>
      <c r="E65" s="30">
        <f t="shared" si="3"/>
        <v>757900</v>
      </c>
      <c r="F65" s="29">
        <f>308000+449900</f>
        <v>757900</v>
      </c>
      <c r="G65" s="29"/>
      <c r="H65" s="30">
        <f t="shared" si="4"/>
        <v>687607.9</v>
      </c>
      <c r="I65" s="29">
        <v>687607.9</v>
      </c>
      <c r="J65" s="29"/>
      <c r="K65" s="31">
        <f t="shared" si="0"/>
        <v>90.72541232352553</v>
      </c>
    </row>
    <row r="66" spans="1:11" s="9" customFormat="1" ht="25.5" customHeight="1">
      <c r="A66" s="52"/>
      <c r="B66" s="6" t="s">
        <v>4</v>
      </c>
      <c r="C66" s="61"/>
      <c r="D66" s="30"/>
      <c r="E66" s="30">
        <f t="shared" si="3"/>
        <v>100000</v>
      </c>
      <c r="F66" s="29">
        <v>100000</v>
      </c>
      <c r="G66" s="29"/>
      <c r="H66" s="30">
        <f t="shared" si="4"/>
        <v>5000</v>
      </c>
      <c r="I66" s="29">
        <v>5000</v>
      </c>
      <c r="J66" s="29"/>
      <c r="K66" s="31">
        <f t="shared" si="0"/>
        <v>5</v>
      </c>
    </row>
    <row r="67" spans="1:11" s="9" customFormat="1" ht="25.5" customHeight="1">
      <c r="A67" s="52"/>
      <c r="B67" s="6" t="s">
        <v>164</v>
      </c>
      <c r="C67" s="61"/>
      <c r="D67" s="30"/>
      <c r="E67" s="30">
        <f t="shared" si="3"/>
        <v>7724244</v>
      </c>
      <c r="F67" s="29">
        <f>3173440+1990804</f>
        <v>5164244</v>
      </c>
      <c r="G67" s="29">
        <v>2560000</v>
      </c>
      <c r="H67" s="30">
        <f t="shared" si="4"/>
        <v>4648230.17</v>
      </c>
      <c r="I67" s="29">
        <f>1352045.73+1895985.44</f>
        <v>3248031.17</v>
      </c>
      <c r="J67" s="29">
        <v>1400199</v>
      </c>
      <c r="K67" s="31">
        <f t="shared" si="0"/>
        <v>60.17715351819544</v>
      </c>
    </row>
    <row r="68" spans="1:11" s="9" customFormat="1" ht="25.5" customHeight="1">
      <c r="A68" s="52"/>
      <c r="B68" s="6" t="s">
        <v>27</v>
      </c>
      <c r="C68" s="61"/>
      <c r="D68" s="30"/>
      <c r="E68" s="30">
        <f t="shared" si="3"/>
        <v>549305</v>
      </c>
      <c r="F68" s="29">
        <v>549305</v>
      </c>
      <c r="G68" s="29"/>
      <c r="H68" s="30">
        <f t="shared" si="4"/>
        <v>549305</v>
      </c>
      <c r="I68" s="29">
        <v>549305</v>
      </c>
      <c r="J68" s="29"/>
      <c r="K68" s="31">
        <f t="shared" si="0"/>
        <v>100</v>
      </c>
    </row>
    <row r="69" spans="1:11" s="9" customFormat="1" ht="25.5" customHeight="1">
      <c r="A69" s="52"/>
      <c r="B69" s="6" t="s">
        <v>165</v>
      </c>
      <c r="C69" s="61"/>
      <c r="D69" s="30"/>
      <c r="E69" s="30">
        <f t="shared" si="3"/>
        <v>800000</v>
      </c>
      <c r="F69" s="29">
        <v>800000</v>
      </c>
      <c r="G69" s="29"/>
      <c r="H69" s="30">
        <f t="shared" si="4"/>
        <v>427427.75</v>
      </c>
      <c r="I69" s="29">
        <v>427427.75</v>
      </c>
      <c r="J69" s="29"/>
      <c r="K69" s="31">
        <f t="shared" si="0"/>
        <v>53.42846875</v>
      </c>
    </row>
    <row r="70" spans="1:11" s="9" customFormat="1" ht="25.5" customHeight="1">
      <c r="A70" s="53"/>
      <c r="B70" s="6" t="s">
        <v>168</v>
      </c>
      <c r="C70" s="62"/>
      <c r="D70" s="30"/>
      <c r="E70" s="30">
        <f>F70+G70</f>
        <v>1500000</v>
      </c>
      <c r="F70" s="29">
        <v>1500000</v>
      </c>
      <c r="G70" s="29"/>
      <c r="H70" s="30">
        <f>I70+J70</f>
        <v>1500000</v>
      </c>
      <c r="I70" s="29">
        <v>1500000</v>
      </c>
      <c r="J70" s="29"/>
      <c r="K70" s="31">
        <f>H70/E70*100</f>
        <v>100</v>
      </c>
    </row>
    <row r="71" spans="1:11" s="22" customFormat="1" ht="63">
      <c r="A71" s="26">
        <v>24</v>
      </c>
      <c r="B71" s="6" t="s">
        <v>11</v>
      </c>
      <c r="C71" s="39" t="s">
        <v>156</v>
      </c>
      <c r="D71" s="30">
        <v>300000</v>
      </c>
      <c r="E71" s="30">
        <f t="shared" si="3"/>
        <v>270280</v>
      </c>
      <c r="F71" s="29">
        <v>250000</v>
      </c>
      <c r="G71" s="29">
        <v>20280</v>
      </c>
      <c r="H71" s="30">
        <f t="shared" si="4"/>
        <v>215828.97</v>
      </c>
      <c r="I71" s="29">
        <v>195548.97</v>
      </c>
      <c r="J71" s="29">
        <v>20280</v>
      </c>
      <c r="K71" s="31">
        <f t="shared" si="0"/>
        <v>79.85384416161018</v>
      </c>
    </row>
    <row r="72" spans="1:11" s="22" customFormat="1" ht="78.75">
      <c r="A72" s="26">
        <v>25</v>
      </c>
      <c r="B72" s="6" t="s">
        <v>99</v>
      </c>
      <c r="C72" s="28" t="s">
        <v>130</v>
      </c>
      <c r="D72" s="30">
        <v>3500000</v>
      </c>
      <c r="E72" s="30">
        <f t="shared" si="3"/>
        <v>7450784</v>
      </c>
      <c r="F72" s="29">
        <v>4239924</v>
      </c>
      <c r="G72" s="29">
        <v>3210860</v>
      </c>
      <c r="H72" s="30">
        <f t="shared" si="4"/>
        <v>4086434.0999999996</v>
      </c>
      <c r="I72" s="29">
        <v>3138469.53</v>
      </c>
      <c r="J72" s="29">
        <v>947964.57</v>
      </c>
      <c r="K72" s="31">
        <f t="shared" si="0"/>
        <v>54.84569274857518</v>
      </c>
    </row>
    <row r="73" spans="1:11" s="22" customFormat="1" ht="47.25">
      <c r="A73" s="26">
        <v>26</v>
      </c>
      <c r="B73" s="6" t="s">
        <v>99</v>
      </c>
      <c r="C73" s="28" t="s">
        <v>132</v>
      </c>
      <c r="D73" s="30">
        <v>5000</v>
      </c>
      <c r="E73" s="30">
        <f t="shared" si="3"/>
        <v>5000</v>
      </c>
      <c r="F73" s="29">
        <v>5000</v>
      </c>
      <c r="G73" s="29"/>
      <c r="H73" s="30">
        <f t="shared" si="4"/>
        <v>0</v>
      </c>
      <c r="I73" s="29">
        <v>0</v>
      </c>
      <c r="J73" s="29"/>
      <c r="K73" s="31">
        <f t="shared" si="0"/>
        <v>0</v>
      </c>
    </row>
    <row r="74" spans="1:11" ht="78.75">
      <c r="A74" s="26">
        <v>27</v>
      </c>
      <c r="B74" s="6" t="s">
        <v>99</v>
      </c>
      <c r="C74" s="36" t="s">
        <v>131</v>
      </c>
      <c r="D74" s="30">
        <v>6000</v>
      </c>
      <c r="E74" s="30">
        <f t="shared" si="3"/>
        <v>30000</v>
      </c>
      <c r="F74" s="29">
        <v>30000</v>
      </c>
      <c r="G74" s="23"/>
      <c r="H74" s="30">
        <f t="shared" si="4"/>
        <v>0</v>
      </c>
      <c r="I74" s="29">
        <v>0</v>
      </c>
      <c r="J74" s="40"/>
      <c r="K74" s="31">
        <f t="shared" si="0"/>
        <v>0</v>
      </c>
    </row>
    <row r="75" spans="1:11" ht="68.25" customHeight="1">
      <c r="A75" s="47">
        <v>28</v>
      </c>
      <c r="B75" s="6" t="s">
        <v>109</v>
      </c>
      <c r="C75" s="50" t="s">
        <v>133</v>
      </c>
      <c r="D75" s="30"/>
      <c r="E75" s="30">
        <f>F75+G75</f>
        <v>53240</v>
      </c>
      <c r="F75" s="29">
        <v>53240</v>
      </c>
      <c r="G75" s="23"/>
      <c r="H75" s="30">
        <f>I75+J75</f>
        <v>15573</v>
      </c>
      <c r="I75" s="29">
        <v>15573</v>
      </c>
      <c r="J75" s="40"/>
      <c r="K75" s="31">
        <f t="shared" si="0"/>
        <v>29.250563486100678</v>
      </c>
    </row>
    <row r="76" spans="1:11" ht="20.25" customHeight="1" hidden="1">
      <c r="A76" s="47"/>
      <c r="B76" s="6" t="s">
        <v>30</v>
      </c>
      <c r="C76" s="50"/>
      <c r="D76" s="30"/>
      <c r="E76" s="30">
        <f>F76+G76</f>
        <v>0</v>
      </c>
      <c r="F76" s="29"/>
      <c r="G76" s="23"/>
      <c r="H76" s="30">
        <f>I76+J76</f>
        <v>0</v>
      </c>
      <c r="I76" s="29"/>
      <c r="J76" s="40"/>
      <c r="K76" s="31" t="e">
        <f t="shared" si="0"/>
        <v>#DIV/0!</v>
      </c>
    </row>
    <row r="77" spans="1:11" ht="20.25" customHeight="1" hidden="1">
      <c r="A77" s="47"/>
      <c r="B77" s="6" t="s">
        <v>90</v>
      </c>
      <c r="C77" s="50"/>
      <c r="D77" s="30"/>
      <c r="E77" s="30">
        <f>F77+G77</f>
        <v>0</v>
      </c>
      <c r="F77" s="29"/>
      <c r="G77" s="23"/>
      <c r="H77" s="30">
        <f>I77+J77</f>
        <v>0</v>
      </c>
      <c r="I77" s="29"/>
      <c r="J77" s="40"/>
      <c r="K77" s="31" t="e">
        <f t="shared" si="0"/>
        <v>#DIV/0!</v>
      </c>
    </row>
    <row r="78" spans="1:11" ht="20.25" customHeight="1" hidden="1">
      <c r="A78" s="47"/>
      <c r="B78" s="6" t="s">
        <v>31</v>
      </c>
      <c r="C78" s="50"/>
      <c r="D78" s="30"/>
      <c r="E78" s="30">
        <f>F78+G78</f>
        <v>0</v>
      </c>
      <c r="F78" s="29"/>
      <c r="G78" s="23"/>
      <c r="H78" s="30">
        <f>I78+J78</f>
        <v>0</v>
      </c>
      <c r="I78" s="29"/>
      <c r="J78" s="40"/>
      <c r="K78" s="31" t="e">
        <f t="shared" si="0"/>
        <v>#DIV/0!</v>
      </c>
    </row>
    <row r="79" spans="1:11" s="9" customFormat="1" ht="55.5" customHeight="1">
      <c r="A79" s="26">
        <v>29</v>
      </c>
      <c r="B79" s="6" t="s">
        <v>65</v>
      </c>
      <c r="C79" s="37" t="s">
        <v>66</v>
      </c>
      <c r="D79" s="30">
        <v>829300</v>
      </c>
      <c r="E79" s="30">
        <f t="shared" si="3"/>
        <v>1186700</v>
      </c>
      <c r="F79" s="29">
        <v>1056000</v>
      </c>
      <c r="G79" s="29">
        <v>130700</v>
      </c>
      <c r="H79" s="30">
        <f t="shared" si="4"/>
        <v>668338.44</v>
      </c>
      <c r="I79" s="29">
        <v>541888.44</v>
      </c>
      <c r="J79" s="29">
        <v>126450</v>
      </c>
      <c r="K79" s="31">
        <f t="shared" si="0"/>
        <v>56.319073059745506</v>
      </c>
    </row>
    <row r="80" spans="1:11" s="22" customFormat="1" ht="63">
      <c r="A80" s="26">
        <v>30</v>
      </c>
      <c r="B80" s="6" t="s">
        <v>13</v>
      </c>
      <c r="C80" s="28" t="s">
        <v>134</v>
      </c>
      <c r="D80" s="30">
        <v>10000</v>
      </c>
      <c r="E80" s="30">
        <f t="shared" si="3"/>
        <v>30000</v>
      </c>
      <c r="F80" s="29">
        <v>30000</v>
      </c>
      <c r="G80" s="29"/>
      <c r="H80" s="30">
        <f t="shared" si="4"/>
        <v>1825</v>
      </c>
      <c r="I80" s="29">
        <v>1825</v>
      </c>
      <c r="J80" s="29"/>
      <c r="K80" s="31">
        <f t="shared" si="0"/>
        <v>6.083333333333334</v>
      </c>
    </row>
    <row r="81" spans="1:11" s="22" customFormat="1" ht="63">
      <c r="A81" s="26">
        <v>31</v>
      </c>
      <c r="B81" s="6" t="s">
        <v>14</v>
      </c>
      <c r="C81" s="28" t="s">
        <v>135</v>
      </c>
      <c r="D81" s="30">
        <v>128000</v>
      </c>
      <c r="E81" s="30">
        <f t="shared" si="3"/>
        <v>375000</v>
      </c>
      <c r="F81" s="29">
        <v>375000</v>
      </c>
      <c r="G81" s="29"/>
      <c r="H81" s="30">
        <f t="shared" si="4"/>
        <v>254315.54</v>
      </c>
      <c r="I81" s="29">
        <v>254315.54</v>
      </c>
      <c r="J81" s="29"/>
      <c r="K81" s="31">
        <f t="shared" si="0"/>
        <v>67.81747733333333</v>
      </c>
    </row>
    <row r="82" spans="1:11" s="22" customFormat="1" ht="33" customHeight="1">
      <c r="A82" s="47">
        <v>32</v>
      </c>
      <c r="B82" s="6" t="s">
        <v>15</v>
      </c>
      <c r="C82" s="48" t="s">
        <v>136</v>
      </c>
      <c r="D82" s="30">
        <v>125000</v>
      </c>
      <c r="E82" s="30">
        <f t="shared" si="3"/>
        <v>145000</v>
      </c>
      <c r="F82" s="29">
        <v>145000</v>
      </c>
      <c r="G82" s="29"/>
      <c r="H82" s="30">
        <f t="shared" si="4"/>
        <v>127975.82</v>
      </c>
      <c r="I82" s="29">
        <v>127975.82</v>
      </c>
      <c r="J82" s="29"/>
      <c r="K82" s="31">
        <f t="shared" si="0"/>
        <v>88.25918620689656</v>
      </c>
    </row>
    <row r="83" spans="1:11" s="22" customFormat="1" ht="33" customHeight="1">
      <c r="A83" s="47"/>
      <c r="B83" s="6" t="s">
        <v>16</v>
      </c>
      <c r="C83" s="48"/>
      <c r="D83" s="30">
        <v>20000</v>
      </c>
      <c r="E83" s="30">
        <f>F83+G83</f>
        <v>125500</v>
      </c>
      <c r="F83" s="29">
        <v>125500</v>
      </c>
      <c r="G83" s="29"/>
      <c r="H83" s="30">
        <f>I83+J83</f>
        <v>125483.04</v>
      </c>
      <c r="I83" s="29">
        <v>125483.04</v>
      </c>
      <c r="J83" s="29"/>
      <c r="K83" s="31">
        <f t="shared" si="0"/>
        <v>99.9864860557769</v>
      </c>
    </row>
    <row r="84" spans="1:11" s="22" customFormat="1" ht="24" customHeight="1">
      <c r="A84" s="47">
        <v>33</v>
      </c>
      <c r="B84" s="6" t="s">
        <v>48</v>
      </c>
      <c r="C84" s="48" t="s">
        <v>137</v>
      </c>
      <c r="D84" s="30">
        <f>D85+D86</f>
        <v>287250</v>
      </c>
      <c r="E84" s="30">
        <f>F84+G84</f>
        <v>137000</v>
      </c>
      <c r="F84" s="29">
        <f>F85+F86</f>
        <v>137000</v>
      </c>
      <c r="G84" s="29">
        <f>G85+G86</f>
        <v>0</v>
      </c>
      <c r="H84" s="30">
        <f t="shared" si="4"/>
        <v>136438.89</v>
      </c>
      <c r="I84" s="29">
        <f>I85+I86</f>
        <v>136438.89</v>
      </c>
      <c r="J84" s="29">
        <f>J85+J86</f>
        <v>0</v>
      </c>
      <c r="K84" s="31">
        <f t="shared" si="0"/>
        <v>99.59043065693432</v>
      </c>
    </row>
    <row r="85" spans="1:11" s="22" customFormat="1" ht="24" customHeight="1" hidden="1">
      <c r="A85" s="47"/>
      <c r="B85" s="6" t="s">
        <v>49</v>
      </c>
      <c r="C85" s="48"/>
      <c r="D85" s="30">
        <v>137250</v>
      </c>
      <c r="E85" s="30">
        <f t="shared" si="3"/>
        <v>0</v>
      </c>
      <c r="F85" s="29"/>
      <c r="G85" s="29"/>
      <c r="H85" s="30">
        <f t="shared" si="4"/>
        <v>0</v>
      </c>
      <c r="I85" s="29"/>
      <c r="J85" s="29"/>
      <c r="K85" s="31" t="e">
        <f t="shared" si="0"/>
        <v>#DIV/0!</v>
      </c>
    </row>
    <row r="86" spans="1:11" s="22" customFormat="1" ht="24" customHeight="1">
      <c r="A86" s="47"/>
      <c r="B86" s="6" t="s">
        <v>50</v>
      </c>
      <c r="C86" s="48"/>
      <c r="D86" s="30">
        <v>150000</v>
      </c>
      <c r="E86" s="30">
        <f t="shared" si="3"/>
        <v>137000</v>
      </c>
      <c r="F86" s="29">
        <v>137000</v>
      </c>
      <c r="G86" s="29"/>
      <c r="H86" s="30">
        <f t="shared" si="4"/>
        <v>136438.89</v>
      </c>
      <c r="I86" s="29">
        <v>136438.89</v>
      </c>
      <c r="J86" s="29"/>
      <c r="K86" s="31">
        <f t="shared" si="0"/>
        <v>99.59043065693432</v>
      </c>
    </row>
    <row r="87" spans="1:11" s="7" customFormat="1" ht="78.75">
      <c r="A87" s="26">
        <v>34</v>
      </c>
      <c r="B87" s="6" t="s">
        <v>16</v>
      </c>
      <c r="C87" s="36" t="s">
        <v>160</v>
      </c>
      <c r="D87" s="30">
        <v>121479</v>
      </c>
      <c r="E87" s="30">
        <f t="shared" si="3"/>
        <v>100000</v>
      </c>
      <c r="F87" s="41">
        <v>100000</v>
      </c>
      <c r="G87" s="23"/>
      <c r="H87" s="30">
        <f t="shared" si="4"/>
        <v>100000</v>
      </c>
      <c r="I87" s="29">
        <v>100000</v>
      </c>
      <c r="J87" s="40"/>
      <c r="K87" s="31">
        <f t="shared" si="0"/>
        <v>100</v>
      </c>
    </row>
    <row r="88" spans="1:11" s="9" customFormat="1" ht="63">
      <c r="A88" s="26">
        <v>35</v>
      </c>
      <c r="B88" s="6" t="s">
        <v>67</v>
      </c>
      <c r="C88" s="28" t="s">
        <v>68</v>
      </c>
      <c r="D88" s="30">
        <v>116000</v>
      </c>
      <c r="E88" s="30">
        <f t="shared" si="3"/>
        <v>117600</v>
      </c>
      <c r="F88" s="29">
        <v>92600</v>
      </c>
      <c r="G88" s="29">
        <v>25000</v>
      </c>
      <c r="H88" s="30">
        <f t="shared" si="4"/>
        <v>54845.11</v>
      </c>
      <c r="I88" s="29">
        <v>54845.11</v>
      </c>
      <c r="J88" s="29">
        <v>0</v>
      </c>
      <c r="K88" s="31">
        <f t="shared" si="0"/>
        <v>46.63699829931973</v>
      </c>
    </row>
    <row r="89" spans="1:11" s="22" customFormat="1" ht="17.25" customHeight="1" hidden="1">
      <c r="A89" s="47"/>
      <c r="B89" s="6" t="s">
        <v>48</v>
      </c>
      <c r="C89" s="48" t="s">
        <v>108</v>
      </c>
      <c r="D89" s="30">
        <f>D90+D91+D92+D93+D94+D95+D96+D97+D98+D99+D100+D101+D102+D103+D104</f>
        <v>643800</v>
      </c>
      <c r="E89" s="30">
        <f t="shared" si="3"/>
        <v>0</v>
      </c>
      <c r="F89" s="30">
        <f>SUM(F90:F104)</f>
        <v>0</v>
      </c>
      <c r="G89" s="30">
        <f>SUM(G90:G104)</f>
        <v>0</v>
      </c>
      <c r="H89" s="30">
        <f t="shared" si="4"/>
        <v>0</v>
      </c>
      <c r="I89" s="30">
        <f>SUM(I90:I104)</f>
        <v>0</v>
      </c>
      <c r="J89" s="30">
        <f>SUM(J90:J104)</f>
        <v>0</v>
      </c>
      <c r="K89" s="31" t="e">
        <f t="shared" si="0"/>
        <v>#DIV/0!</v>
      </c>
    </row>
    <row r="90" spans="1:11" s="22" customFormat="1" ht="17.25" customHeight="1" hidden="1">
      <c r="A90" s="47"/>
      <c r="B90" s="6" t="s">
        <v>98</v>
      </c>
      <c r="C90" s="48"/>
      <c r="D90" s="30">
        <v>177600</v>
      </c>
      <c r="E90" s="30">
        <f t="shared" si="3"/>
        <v>0</v>
      </c>
      <c r="F90" s="29"/>
      <c r="G90" s="29"/>
      <c r="H90" s="30">
        <f t="shared" si="4"/>
        <v>0</v>
      </c>
      <c r="I90" s="29"/>
      <c r="J90" s="29"/>
      <c r="K90" s="31" t="e">
        <f t="shared" si="0"/>
        <v>#DIV/0!</v>
      </c>
    </row>
    <row r="91" spans="1:11" s="22" customFormat="1" ht="17.25" customHeight="1" hidden="1">
      <c r="A91" s="47"/>
      <c r="B91" s="6" t="s">
        <v>99</v>
      </c>
      <c r="C91" s="48"/>
      <c r="D91" s="30">
        <v>115500</v>
      </c>
      <c r="E91" s="30">
        <f t="shared" si="3"/>
        <v>0</v>
      </c>
      <c r="F91" s="29"/>
      <c r="G91" s="29"/>
      <c r="H91" s="30">
        <f t="shared" si="4"/>
        <v>0</v>
      </c>
      <c r="I91" s="29"/>
      <c r="J91" s="29"/>
      <c r="K91" s="31" t="e">
        <f t="shared" si="0"/>
        <v>#DIV/0!</v>
      </c>
    </row>
    <row r="92" spans="1:11" s="22" customFormat="1" ht="17.25" customHeight="1" hidden="1">
      <c r="A92" s="47"/>
      <c r="B92" s="6" t="s">
        <v>100</v>
      </c>
      <c r="C92" s="48"/>
      <c r="D92" s="30">
        <v>6000</v>
      </c>
      <c r="E92" s="30">
        <f t="shared" si="3"/>
        <v>0</v>
      </c>
      <c r="F92" s="29"/>
      <c r="G92" s="29"/>
      <c r="H92" s="30">
        <f t="shared" si="4"/>
        <v>0</v>
      </c>
      <c r="I92" s="29"/>
      <c r="J92" s="29"/>
      <c r="K92" s="31" t="e">
        <f t="shared" si="0"/>
        <v>#DIV/0!</v>
      </c>
    </row>
    <row r="93" spans="1:11" s="22" customFormat="1" ht="17.25" customHeight="1" hidden="1">
      <c r="A93" s="47"/>
      <c r="B93" s="6" t="s">
        <v>101</v>
      </c>
      <c r="C93" s="48"/>
      <c r="D93" s="30">
        <v>900</v>
      </c>
      <c r="E93" s="30">
        <f t="shared" si="3"/>
        <v>0</v>
      </c>
      <c r="F93" s="29"/>
      <c r="G93" s="29"/>
      <c r="H93" s="30">
        <f t="shared" si="4"/>
        <v>0</v>
      </c>
      <c r="I93" s="29"/>
      <c r="J93" s="29"/>
      <c r="K93" s="31" t="e">
        <f t="shared" si="0"/>
        <v>#DIV/0!</v>
      </c>
    </row>
    <row r="94" spans="1:11" s="22" customFormat="1" ht="17.25" customHeight="1" hidden="1">
      <c r="A94" s="47"/>
      <c r="B94" s="6" t="s">
        <v>12</v>
      </c>
      <c r="C94" s="48"/>
      <c r="D94" s="30">
        <v>90800</v>
      </c>
      <c r="E94" s="30">
        <f t="shared" si="3"/>
        <v>0</v>
      </c>
      <c r="F94" s="29"/>
      <c r="G94" s="29"/>
      <c r="H94" s="30">
        <f t="shared" si="4"/>
        <v>0</v>
      </c>
      <c r="I94" s="29"/>
      <c r="J94" s="29"/>
      <c r="K94" s="31" t="e">
        <f t="shared" si="0"/>
        <v>#DIV/0!</v>
      </c>
    </row>
    <row r="95" spans="1:11" s="22" customFormat="1" ht="17.25" customHeight="1" hidden="1">
      <c r="A95" s="47"/>
      <c r="B95" s="6" t="s">
        <v>102</v>
      </c>
      <c r="C95" s="48"/>
      <c r="D95" s="30">
        <v>1200</v>
      </c>
      <c r="E95" s="30">
        <f t="shared" si="3"/>
        <v>0</v>
      </c>
      <c r="F95" s="29"/>
      <c r="G95" s="29"/>
      <c r="H95" s="30">
        <f t="shared" si="4"/>
        <v>0</v>
      </c>
      <c r="I95" s="29"/>
      <c r="J95" s="29"/>
      <c r="K95" s="31" t="e">
        <f t="shared" si="0"/>
        <v>#DIV/0!</v>
      </c>
    </row>
    <row r="96" spans="1:11" s="22" customFormat="1" ht="17.25" customHeight="1" hidden="1">
      <c r="A96" s="47"/>
      <c r="B96" s="6" t="s">
        <v>107</v>
      </c>
      <c r="C96" s="48"/>
      <c r="D96" s="30">
        <v>22900</v>
      </c>
      <c r="E96" s="30">
        <f t="shared" si="3"/>
        <v>0</v>
      </c>
      <c r="F96" s="29"/>
      <c r="G96" s="29"/>
      <c r="H96" s="30">
        <f t="shared" si="4"/>
        <v>0</v>
      </c>
      <c r="I96" s="29"/>
      <c r="J96" s="29"/>
      <c r="K96" s="31" t="e">
        <f t="shared" si="0"/>
        <v>#DIV/0!</v>
      </c>
    </row>
    <row r="97" spans="1:11" s="22" customFormat="1" ht="17.25" customHeight="1" hidden="1">
      <c r="A97" s="47"/>
      <c r="B97" s="6" t="s">
        <v>103</v>
      </c>
      <c r="C97" s="48"/>
      <c r="D97" s="30">
        <v>1000</v>
      </c>
      <c r="E97" s="30">
        <f t="shared" si="3"/>
        <v>0</v>
      </c>
      <c r="F97" s="29"/>
      <c r="G97" s="29"/>
      <c r="H97" s="30">
        <f t="shared" si="4"/>
        <v>0</v>
      </c>
      <c r="I97" s="29"/>
      <c r="J97" s="29"/>
      <c r="K97" s="31" t="e">
        <f t="shared" si="0"/>
        <v>#DIV/0!</v>
      </c>
    </row>
    <row r="98" spans="1:11" s="22" customFormat="1" ht="17.25" customHeight="1" hidden="1">
      <c r="A98" s="47"/>
      <c r="B98" s="6" t="s">
        <v>52</v>
      </c>
      <c r="C98" s="48"/>
      <c r="D98" s="30">
        <v>38950</v>
      </c>
      <c r="E98" s="30">
        <f>F98+G98</f>
        <v>0</v>
      </c>
      <c r="F98" s="29"/>
      <c r="G98" s="29"/>
      <c r="H98" s="30">
        <f t="shared" si="4"/>
        <v>0</v>
      </c>
      <c r="I98" s="29"/>
      <c r="J98" s="29"/>
      <c r="K98" s="31" t="e">
        <f t="shared" si="0"/>
        <v>#DIV/0!</v>
      </c>
    </row>
    <row r="99" spans="1:11" s="22" customFormat="1" ht="17.25" customHeight="1" hidden="1">
      <c r="A99" s="47"/>
      <c r="B99" s="6" t="s">
        <v>53</v>
      </c>
      <c r="C99" s="48"/>
      <c r="D99" s="30">
        <v>133750</v>
      </c>
      <c r="E99" s="30">
        <f t="shared" si="3"/>
        <v>0</v>
      </c>
      <c r="F99" s="29"/>
      <c r="G99" s="29"/>
      <c r="H99" s="30">
        <f t="shared" si="4"/>
        <v>0</v>
      </c>
      <c r="I99" s="29"/>
      <c r="J99" s="29"/>
      <c r="K99" s="31" t="e">
        <f t="shared" si="0"/>
        <v>#DIV/0!</v>
      </c>
    </row>
    <row r="100" spans="1:11" s="22" customFormat="1" ht="17.25" customHeight="1" hidden="1">
      <c r="A100" s="47"/>
      <c r="B100" s="6" t="s">
        <v>83</v>
      </c>
      <c r="C100" s="48"/>
      <c r="D100" s="30">
        <v>2200</v>
      </c>
      <c r="E100" s="30">
        <f t="shared" si="3"/>
        <v>0</v>
      </c>
      <c r="F100" s="29"/>
      <c r="G100" s="29"/>
      <c r="H100" s="30">
        <f t="shared" si="4"/>
        <v>0</v>
      </c>
      <c r="I100" s="29"/>
      <c r="J100" s="29"/>
      <c r="K100" s="31" t="e">
        <f t="shared" si="0"/>
        <v>#DIV/0!</v>
      </c>
    </row>
    <row r="101" spans="1:11" s="9" customFormat="1" ht="17.25" customHeight="1" hidden="1">
      <c r="A101" s="47"/>
      <c r="B101" s="6" t="s">
        <v>104</v>
      </c>
      <c r="C101" s="48"/>
      <c r="D101" s="30">
        <v>500</v>
      </c>
      <c r="E101" s="30">
        <f t="shared" si="3"/>
        <v>0</v>
      </c>
      <c r="F101" s="29"/>
      <c r="G101" s="29"/>
      <c r="H101" s="30">
        <f t="shared" si="4"/>
        <v>0</v>
      </c>
      <c r="I101" s="29"/>
      <c r="J101" s="29"/>
      <c r="K101" s="31" t="e">
        <f t="shared" si="0"/>
        <v>#DIV/0!</v>
      </c>
    </row>
    <row r="102" spans="1:11" s="9" customFormat="1" ht="17.25" customHeight="1" hidden="1">
      <c r="A102" s="47"/>
      <c r="B102" s="6" t="s">
        <v>105</v>
      </c>
      <c r="C102" s="48"/>
      <c r="D102" s="30">
        <v>2400</v>
      </c>
      <c r="E102" s="30">
        <f t="shared" si="3"/>
        <v>0</v>
      </c>
      <c r="F102" s="29"/>
      <c r="G102" s="29"/>
      <c r="H102" s="30">
        <f t="shared" si="4"/>
        <v>0</v>
      </c>
      <c r="I102" s="29"/>
      <c r="J102" s="29"/>
      <c r="K102" s="31" t="e">
        <f t="shared" si="0"/>
        <v>#DIV/0!</v>
      </c>
    </row>
    <row r="103" spans="1:11" s="9" customFormat="1" ht="17.25" customHeight="1" hidden="1">
      <c r="A103" s="47"/>
      <c r="B103" s="6" t="s">
        <v>82</v>
      </c>
      <c r="C103" s="48"/>
      <c r="D103" s="30">
        <v>47100</v>
      </c>
      <c r="E103" s="30">
        <f t="shared" si="3"/>
        <v>0</v>
      </c>
      <c r="F103" s="29"/>
      <c r="G103" s="29"/>
      <c r="H103" s="30">
        <f t="shared" si="4"/>
        <v>0</v>
      </c>
      <c r="I103" s="29"/>
      <c r="J103" s="29"/>
      <c r="K103" s="31" t="e">
        <f t="shared" si="0"/>
        <v>#DIV/0!</v>
      </c>
    </row>
    <row r="104" spans="1:11" s="22" customFormat="1" ht="17.25" customHeight="1" hidden="1">
      <c r="A104" s="47"/>
      <c r="B104" s="6" t="s">
        <v>59</v>
      </c>
      <c r="C104" s="48"/>
      <c r="D104" s="30">
        <v>3000</v>
      </c>
      <c r="E104" s="30">
        <f t="shared" si="3"/>
        <v>0</v>
      </c>
      <c r="F104" s="29"/>
      <c r="G104" s="29"/>
      <c r="H104" s="30">
        <f t="shared" si="4"/>
        <v>0</v>
      </c>
      <c r="I104" s="29"/>
      <c r="J104" s="29"/>
      <c r="K104" s="31" t="e">
        <f t="shared" si="0"/>
        <v>#DIV/0!</v>
      </c>
    </row>
    <row r="105" spans="1:11" s="22" customFormat="1" ht="45" customHeight="1">
      <c r="A105" s="26">
        <v>36</v>
      </c>
      <c r="B105" s="6" t="s">
        <v>18</v>
      </c>
      <c r="C105" s="28" t="s">
        <v>138</v>
      </c>
      <c r="D105" s="30">
        <v>900000</v>
      </c>
      <c r="E105" s="30">
        <f t="shared" si="3"/>
        <v>57720</v>
      </c>
      <c r="F105" s="29">
        <v>57720</v>
      </c>
      <c r="G105" s="29"/>
      <c r="H105" s="30">
        <f t="shared" si="4"/>
        <v>37800</v>
      </c>
      <c r="I105" s="29">
        <v>37800</v>
      </c>
      <c r="J105" s="29"/>
      <c r="K105" s="31">
        <f t="shared" si="0"/>
        <v>65.48856548856548</v>
      </c>
    </row>
    <row r="106" spans="1:11" s="22" customFormat="1" ht="45" customHeight="1">
      <c r="A106" s="26">
        <v>37</v>
      </c>
      <c r="B106" s="6" t="s">
        <v>18</v>
      </c>
      <c r="C106" s="28" t="s">
        <v>139</v>
      </c>
      <c r="D106" s="30">
        <v>61000</v>
      </c>
      <c r="E106" s="30">
        <f t="shared" si="3"/>
        <v>15000</v>
      </c>
      <c r="F106" s="29">
        <v>15000</v>
      </c>
      <c r="G106" s="29"/>
      <c r="H106" s="30">
        <f t="shared" si="4"/>
        <v>10000</v>
      </c>
      <c r="I106" s="29">
        <v>10000</v>
      </c>
      <c r="J106" s="29"/>
      <c r="K106" s="31">
        <f t="shared" si="0"/>
        <v>66.66666666666666</v>
      </c>
    </row>
    <row r="107" spans="1:11" s="9" customFormat="1" ht="121.5" customHeight="1">
      <c r="A107" s="26">
        <v>38</v>
      </c>
      <c r="B107" s="6" t="s">
        <v>69</v>
      </c>
      <c r="C107" s="28" t="s">
        <v>70</v>
      </c>
      <c r="D107" s="30">
        <v>178900</v>
      </c>
      <c r="E107" s="30">
        <f>F107+G107</f>
        <v>293650</v>
      </c>
      <c r="F107" s="29">
        <v>247650</v>
      </c>
      <c r="G107" s="29">
        <v>46000</v>
      </c>
      <c r="H107" s="30">
        <f t="shared" si="4"/>
        <v>246959.4</v>
      </c>
      <c r="I107" s="29">
        <v>200959.4</v>
      </c>
      <c r="J107" s="29">
        <v>46000</v>
      </c>
      <c r="K107" s="31">
        <f t="shared" si="0"/>
        <v>84.09991486463477</v>
      </c>
    </row>
    <row r="108" spans="1:11" s="9" customFormat="1" ht="39" customHeight="1">
      <c r="A108" s="51">
        <v>39</v>
      </c>
      <c r="B108" s="6" t="s">
        <v>19</v>
      </c>
      <c r="C108" s="60" t="s">
        <v>172</v>
      </c>
      <c r="D108" s="30"/>
      <c r="E108" s="30">
        <f>F108+G108</f>
        <v>494000</v>
      </c>
      <c r="F108" s="29">
        <v>494000</v>
      </c>
      <c r="G108" s="29"/>
      <c r="H108" s="30">
        <f t="shared" si="4"/>
        <v>162267.94</v>
      </c>
      <c r="I108" s="29">
        <v>162267.94</v>
      </c>
      <c r="J108" s="29"/>
      <c r="K108" s="31">
        <f t="shared" si="0"/>
        <v>32.847761133603235</v>
      </c>
    </row>
    <row r="109" spans="1:11" s="9" customFormat="1" ht="39" customHeight="1">
      <c r="A109" s="53"/>
      <c r="B109" s="6" t="s">
        <v>20</v>
      </c>
      <c r="C109" s="62"/>
      <c r="D109" s="30"/>
      <c r="E109" s="30">
        <f>F109+G109</f>
        <v>199000</v>
      </c>
      <c r="F109" s="29">
        <v>199000</v>
      </c>
      <c r="G109" s="29"/>
      <c r="H109" s="30">
        <f t="shared" si="4"/>
        <v>118110</v>
      </c>
      <c r="I109" s="29">
        <v>118110</v>
      </c>
      <c r="J109" s="29"/>
      <c r="K109" s="31">
        <f t="shared" si="0"/>
        <v>59.35175879396984</v>
      </c>
    </row>
    <row r="110" spans="1:11" s="22" customFormat="1" ht="78.75">
      <c r="A110" s="26">
        <v>40</v>
      </c>
      <c r="B110" s="6" t="s">
        <v>21</v>
      </c>
      <c r="C110" s="28" t="s">
        <v>112</v>
      </c>
      <c r="D110" s="30">
        <v>1396500</v>
      </c>
      <c r="E110" s="30">
        <f t="shared" si="3"/>
        <v>2799900</v>
      </c>
      <c r="F110" s="29">
        <v>2799900</v>
      </c>
      <c r="G110" s="29"/>
      <c r="H110" s="30">
        <f t="shared" si="4"/>
        <v>2799900</v>
      </c>
      <c r="I110" s="29">
        <v>2799900</v>
      </c>
      <c r="J110" s="29"/>
      <c r="K110" s="31">
        <f t="shared" si="0"/>
        <v>100</v>
      </c>
    </row>
    <row r="111" spans="1:11" s="9" customFormat="1" ht="77.25" customHeight="1">
      <c r="A111" s="26">
        <v>41</v>
      </c>
      <c r="B111" s="6" t="s">
        <v>71</v>
      </c>
      <c r="C111" s="28" t="s">
        <v>72</v>
      </c>
      <c r="D111" s="30">
        <v>30100</v>
      </c>
      <c r="E111" s="30">
        <f t="shared" si="3"/>
        <v>31400</v>
      </c>
      <c r="F111" s="29">
        <v>31400</v>
      </c>
      <c r="G111" s="29"/>
      <c r="H111" s="30">
        <f t="shared" si="4"/>
        <v>24801.19</v>
      </c>
      <c r="I111" s="29">
        <v>24801.19</v>
      </c>
      <c r="J111" s="29"/>
      <c r="K111" s="31">
        <f t="shared" si="0"/>
        <v>78.98468152866242</v>
      </c>
    </row>
    <row r="112" spans="1:11" s="22" customFormat="1" ht="66" customHeight="1">
      <c r="A112" s="26">
        <v>42</v>
      </c>
      <c r="B112" s="6" t="s">
        <v>22</v>
      </c>
      <c r="C112" s="28" t="s">
        <v>141</v>
      </c>
      <c r="D112" s="30">
        <v>15000</v>
      </c>
      <c r="E112" s="30">
        <f t="shared" si="3"/>
        <v>236727</v>
      </c>
      <c r="F112" s="29">
        <v>236727</v>
      </c>
      <c r="G112" s="29"/>
      <c r="H112" s="30">
        <f t="shared" si="4"/>
        <v>206608.6</v>
      </c>
      <c r="I112" s="29">
        <v>206608.6</v>
      </c>
      <c r="J112" s="29"/>
      <c r="K112" s="31">
        <f t="shared" si="0"/>
        <v>87.27715892145805</v>
      </c>
    </row>
    <row r="113" spans="1:11" s="22" customFormat="1" ht="78.75" customHeight="1">
      <c r="A113" s="26">
        <v>43</v>
      </c>
      <c r="B113" s="6" t="s">
        <v>23</v>
      </c>
      <c r="C113" s="39" t="s">
        <v>142</v>
      </c>
      <c r="D113" s="30"/>
      <c r="E113" s="30">
        <f t="shared" si="3"/>
        <v>114995</v>
      </c>
      <c r="F113" s="29">
        <v>110000</v>
      </c>
      <c r="G113" s="29">
        <v>4995</v>
      </c>
      <c r="H113" s="30">
        <f t="shared" si="4"/>
        <v>0</v>
      </c>
      <c r="I113" s="29">
        <v>0</v>
      </c>
      <c r="J113" s="29">
        <v>0</v>
      </c>
      <c r="K113" s="31">
        <f t="shared" si="0"/>
        <v>0</v>
      </c>
    </row>
    <row r="114" spans="1:11" s="22" customFormat="1" ht="78.75" customHeight="1">
      <c r="A114" s="26">
        <v>44</v>
      </c>
      <c r="B114" s="6" t="s">
        <v>24</v>
      </c>
      <c r="C114" s="28" t="s">
        <v>143</v>
      </c>
      <c r="D114" s="30"/>
      <c r="E114" s="30">
        <f t="shared" si="3"/>
        <v>200000</v>
      </c>
      <c r="F114" s="29">
        <v>200000</v>
      </c>
      <c r="G114" s="29"/>
      <c r="H114" s="30">
        <f t="shared" si="4"/>
        <v>199866.13</v>
      </c>
      <c r="I114" s="29">
        <v>199866.13</v>
      </c>
      <c r="J114" s="29"/>
      <c r="K114" s="31">
        <f t="shared" si="0"/>
        <v>99.933065</v>
      </c>
    </row>
    <row r="115" spans="1:11" s="22" customFormat="1" ht="63">
      <c r="A115" s="26">
        <v>45</v>
      </c>
      <c r="B115" s="6" t="s">
        <v>25</v>
      </c>
      <c r="C115" s="28" t="s">
        <v>145</v>
      </c>
      <c r="D115" s="30">
        <v>700000</v>
      </c>
      <c r="E115" s="30">
        <f t="shared" si="3"/>
        <v>1292521</v>
      </c>
      <c r="F115" s="29">
        <v>1292521</v>
      </c>
      <c r="G115" s="29"/>
      <c r="H115" s="30">
        <f t="shared" si="4"/>
        <v>1290982.87</v>
      </c>
      <c r="I115" s="29">
        <v>1290982.87</v>
      </c>
      <c r="J115" s="29"/>
      <c r="K115" s="31">
        <f t="shared" si="0"/>
        <v>99.88099767818086</v>
      </c>
    </row>
    <row r="116" spans="1:11" s="22" customFormat="1" ht="96" customHeight="1">
      <c r="A116" s="26">
        <v>46</v>
      </c>
      <c r="B116" s="6" t="s">
        <v>25</v>
      </c>
      <c r="C116" s="28" t="s">
        <v>146</v>
      </c>
      <c r="D116" s="30">
        <v>10200000</v>
      </c>
      <c r="E116" s="30">
        <f t="shared" si="3"/>
        <v>14203471</v>
      </c>
      <c r="F116" s="29">
        <v>14203471</v>
      </c>
      <c r="G116" s="29"/>
      <c r="H116" s="30">
        <f t="shared" si="4"/>
        <v>14192917.89</v>
      </c>
      <c r="I116" s="29">
        <v>14192917.89</v>
      </c>
      <c r="J116" s="29"/>
      <c r="K116" s="31">
        <f t="shared" si="0"/>
        <v>99.92570048546584</v>
      </c>
    </row>
    <row r="117" spans="1:11" s="22" customFormat="1" ht="75.75" customHeight="1">
      <c r="A117" s="26">
        <v>47</v>
      </c>
      <c r="B117" s="6" t="s">
        <v>25</v>
      </c>
      <c r="C117" s="28" t="s">
        <v>147</v>
      </c>
      <c r="D117" s="30">
        <v>403500</v>
      </c>
      <c r="E117" s="30">
        <f t="shared" si="3"/>
        <v>500000</v>
      </c>
      <c r="F117" s="29">
        <v>500000</v>
      </c>
      <c r="G117" s="29"/>
      <c r="H117" s="30">
        <f t="shared" si="4"/>
        <v>252989.64</v>
      </c>
      <c r="I117" s="29">
        <v>252989.64</v>
      </c>
      <c r="J117" s="29"/>
      <c r="K117" s="31">
        <f t="shared" si="0"/>
        <v>50.597928</v>
      </c>
    </row>
    <row r="118" spans="1:11" s="22" customFormat="1" ht="63" customHeight="1">
      <c r="A118" s="26">
        <v>48</v>
      </c>
      <c r="B118" s="6" t="s">
        <v>25</v>
      </c>
      <c r="C118" s="28" t="s">
        <v>148</v>
      </c>
      <c r="D118" s="30">
        <v>395000</v>
      </c>
      <c r="E118" s="30">
        <f t="shared" si="3"/>
        <v>541458</v>
      </c>
      <c r="F118" s="29">
        <v>541458</v>
      </c>
      <c r="G118" s="29"/>
      <c r="H118" s="30">
        <f t="shared" si="4"/>
        <v>541370.04</v>
      </c>
      <c r="I118" s="29">
        <v>541370.04</v>
      </c>
      <c r="J118" s="29"/>
      <c r="K118" s="31">
        <f t="shared" si="0"/>
        <v>99.98375497268486</v>
      </c>
    </row>
    <row r="119" spans="1:11" s="22" customFormat="1" ht="63" customHeight="1">
      <c r="A119" s="26">
        <v>49</v>
      </c>
      <c r="B119" s="6" t="s">
        <v>113</v>
      </c>
      <c r="C119" s="28" t="s">
        <v>154</v>
      </c>
      <c r="D119" s="30"/>
      <c r="E119" s="30">
        <f t="shared" si="3"/>
        <v>19303533.58</v>
      </c>
      <c r="F119" s="29">
        <v>19303533.58</v>
      </c>
      <c r="G119" s="29"/>
      <c r="H119" s="30">
        <f t="shared" si="4"/>
        <v>15603533.58</v>
      </c>
      <c r="I119" s="29">
        <v>15603533.58</v>
      </c>
      <c r="J119" s="29"/>
      <c r="K119" s="31">
        <f t="shared" si="0"/>
        <v>80.83252486045616</v>
      </c>
    </row>
    <row r="120" spans="1:11" s="22" customFormat="1" ht="63" customHeight="1" hidden="1">
      <c r="A120" s="26"/>
      <c r="B120" s="26">
        <v>1217340</v>
      </c>
      <c r="C120" s="39" t="s">
        <v>106</v>
      </c>
      <c r="D120" s="30"/>
      <c r="E120" s="30">
        <f t="shared" si="3"/>
        <v>0</v>
      </c>
      <c r="F120" s="29"/>
      <c r="G120" s="29"/>
      <c r="H120" s="30">
        <f t="shared" si="4"/>
        <v>0</v>
      </c>
      <c r="I120" s="29"/>
      <c r="J120" s="29"/>
      <c r="K120" s="31" t="e">
        <f t="shared" si="0"/>
        <v>#DIV/0!</v>
      </c>
    </row>
    <row r="121" spans="1:11" s="9" customFormat="1" ht="87" customHeight="1">
      <c r="A121" s="26">
        <v>50</v>
      </c>
      <c r="B121" s="6" t="s">
        <v>73</v>
      </c>
      <c r="C121" s="28" t="s">
        <v>74</v>
      </c>
      <c r="D121" s="30">
        <v>55000</v>
      </c>
      <c r="E121" s="30">
        <f t="shared" si="3"/>
        <v>35000</v>
      </c>
      <c r="F121" s="29">
        <v>35000</v>
      </c>
      <c r="G121" s="29">
        <v>0</v>
      </c>
      <c r="H121" s="30">
        <f t="shared" si="4"/>
        <v>31747</v>
      </c>
      <c r="I121" s="29">
        <v>31747</v>
      </c>
      <c r="J121" s="29"/>
      <c r="K121" s="31">
        <f t="shared" si="0"/>
        <v>90.7057142857143</v>
      </c>
    </row>
    <row r="122" spans="1:11" s="22" customFormat="1" ht="58.5" customHeight="1">
      <c r="A122" s="47">
        <v>51</v>
      </c>
      <c r="B122" s="6" t="s">
        <v>26</v>
      </c>
      <c r="C122" s="59" t="s">
        <v>144</v>
      </c>
      <c r="D122" s="42">
        <v>3565000</v>
      </c>
      <c r="E122" s="30">
        <f t="shared" si="3"/>
        <v>27129047</v>
      </c>
      <c r="F122" s="29"/>
      <c r="G122" s="29">
        <v>27129047</v>
      </c>
      <c r="H122" s="30">
        <f t="shared" si="4"/>
        <v>27129047</v>
      </c>
      <c r="I122" s="29"/>
      <c r="J122" s="29">
        <v>27129047</v>
      </c>
      <c r="K122" s="31">
        <f t="shared" si="0"/>
        <v>100</v>
      </c>
    </row>
    <row r="123" spans="1:11" s="22" customFormat="1" ht="29.25" customHeight="1">
      <c r="A123" s="47"/>
      <c r="B123" s="6" t="s">
        <v>43</v>
      </c>
      <c r="C123" s="59"/>
      <c r="D123" s="42"/>
      <c r="E123" s="30">
        <f t="shared" si="3"/>
        <v>3999100</v>
      </c>
      <c r="F123" s="29">
        <v>3999100</v>
      </c>
      <c r="G123" s="29"/>
      <c r="H123" s="30">
        <f t="shared" si="4"/>
        <v>3998457.75</v>
      </c>
      <c r="I123" s="29">
        <v>3998457.75</v>
      </c>
      <c r="J123" s="29"/>
      <c r="K123" s="31">
        <f t="shared" si="0"/>
        <v>99.98394013653072</v>
      </c>
    </row>
    <row r="124" spans="1:11" s="22" customFormat="1" ht="60" customHeight="1">
      <c r="A124" s="47"/>
      <c r="B124" s="6" t="s">
        <v>84</v>
      </c>
      <c r="C124" s="59"/>
      <c r="D124" s="42"/>
      <c r="E124" s="30">
        <f>F124+G124</f>
        <v>1218377</v>
      </c>
      <c r="F124" s="29">
        <v>1218377</v>
      </c>
      <c r="G124" s="29"/>
      <c r="H124" s="30">
        <f>I124+J124</f>
        <v>1217273</v>
      </c>
      <c r="I124" s="29">
        <v>1217273</v>
      </c>
      <c r="J124" s="29"/>
      <c r="K124" s="31">
        <f t="shared" si="0"/>
        <v>99.90938765259028</v>
      </c>
    </row>
    <row r="125" spans="1:11" s="22" customFormat="1" ht="80.25" customHeight="1">
      <c r="A125" s="26">
        <v>52</v>
      </c>
      <c r="B125" s="6" t="s">
        <v>41</v>
      </c>
      <c r="C125" s="28" t="s">
        <v>149</v>
      </c>
      <c r="D125" s="30">
        <v>560000</v>
      </c>
      <c r="E125" s="30">
        <f t="shared" si="3"/>
        <v>452571.36</v>
      </c>
      <c r="F125" s="29"/>
      <c r="G125" s="29">
        <v>452571.36</v>
      </c>
      <c r="H125" s="30">
        <f t="shared" si="4"/>
        <v>0</v>
      </c>
      <c r="I125" s="29"/>
      <c r="J125" s="29">
        <v>0</v>
      </c>
      <c r="K125" s="31">
        <f aca="true" t="shared" si="5" ref="K125:K141">H125/E125*100</f>
        <v>0</v>
      </c>
    </row>
    <row r="126" spans="1:11" s="22" customFormat="1" ht="58.5" customHeight="1">
      <c r="A126" s="26">
        <v>53</v>
      </c>
      <c r="B126" s="6" t="s">
        <v>55</v>
      </c>
      <c r="C126" s="28" t="s">
        <v>151</v>
      </c>
      <c r="D126" s="30">
        <v>40000</v>
      </c>
      <c r="E126" s="30">
        <f t="shared" si="3"/>
        <v>230000</v>
      </c>
      <c r="F126" s="29">
        <v>230000</v>
      </c>
      <c r="G126" s="29"/>
      <c r="H126" s="30">
        <f t="shared" si="4"/>
        <v>30732.47</v>
      </c>
      <c r="I126" s="29">
        <v>30732.47</v>
      </c>
      <c r="J126" s="29"/>
      <c r="K126" s="31">
        <f t="shared" si="5"/>
        <v>13.361943478260871</v>
      </c>
    </row>
    <row r="127" spans="1:11" s="9" customFormat="1" ht="69" customHeight="1">
      <c r="A127" s="26">
        <v>54</v>
      </c>
      <c r="B127" s="6" t="s">
        <v>55</v>
      </c>
      <c r="C127" s="28" t="s">
        <v>150</v>
      </c>
      <c r="D127" s="30">
        <v>30000</v>
      </c>
      <c r="E127" s="30">
        <f>F127+G127</f>
        <v>70000</v>
      </c>
      <c r="F127" s="29">
        <v>70000</v>
      </c>
      <c r="G127" s="29"/>
      <c r="H127" s="30">
        <f>I127+J127</f>
        <v>24000</v>
      </c>
      <c r="I127" s="29">
        <v>24000</v>
      </c>
      <c r="J127" s="29"/>
      <c r="K127" s="31">
        <f t="shared" si="5"/>
        <v>34.285714285714285</v>
      </c>
    </row>
    <row r="128" spans="1:11" s="22" customFormat="1" ht="23.25" customHeight="1">
      <c r="A128" s="47">
        <v>55</v>
      </c>
      <c r="B128" s="6" t="s">
        <v>48</v>
      </c>
      <c r="C128" s="48" t="s">
        <v>152</v>
      </c>
      <c r="D128" s="30">
        <f>D129+D130+D131+D132</f>
        <v>1150000</v>
      </c>
      <c r="E128" s="30">
        <f t="shared" si="3"/>
        <v>416500</v>
      </c>
      <c r="F128" s="29">
        <f>F130+F129+F132+F131</f>
        <v>380000</v>
      </c>
      <c r="G128" s="29">
        <f>G130+G129+G132+G131</f>
        <v>36500</v>
      </c>
      <c r="H128" s="30">
        <f>I128+J128</f>
        <v>155155.62</v>
      </c>
      <c r="I128" s="29">
        <f>I130+I129+I132+I131</f>
        <v>154255.62</v>
      </c>
      <c r="J128" s="29">
        <f>J130+J129+J132+J131</f>
        <v>900</v>
      </c>
      <c r="K128" s="31">
        <f t="shared" si="5"/>
        <v>37.252249699879954</v>
      </c>
    </row>
    <row r="129" spans="1:11" s="22" customFormat="1" ht="15.75" customHeight="1">
      <c r="A129" s="47"/>
      <c r="B129" s="6" t="s">
        <v>56</v>
      </c>
      <c r="C129" s="48"/>
      <c r="D129" s="30">
        <v>1080000</v>
      </c>
      <c r="E129" s="30">
        <f t="shared" si="3"/>
        <v>380000</v>
      </c>
      <c r="F129" s="29">
        <v>380000</v>
      </c>
      <c r="G129" s="29"/>
      <c r="H129" s="30">
        <f>I129+J129</f>
        <v>154255.62</v>
      </c>
      <c r="I129" s="29">
        <v>154255.62</v>
      </c>
      <c r="J129" s="29"/>
      <c r="K129" s="31">
        <f t="shared" si="5"/>
        <v>40.59358421052631</v>
      </c>
    </row>
    <row r="130" spans="1:11" s="22" customFormat="1" ht="22.5" customHeight="1" hidden="1">
      <c r="A130" s="47"/>
      <c r="B130" s="6" t="s">
        <v>44</v>
      </c>
      <c r="C130" s="48"/>
      <c r="D130" s="30">
        <v>20000</v>
      </c>
      <c r="E130" s="30">
        <f t="shared" si="3"/>
        <v>0</v>
      </c>
      <c r="F130" s="29"/>
      <c r="G130" s="29"/>
      <c r="H130" s="30">
        <f>I130+J130</f>
        <v>0</v>
      </c>
      <c r="I130" s="29"/>
      <c r="J130" s="29"/>
      <c r="K130" s="31" t="e">
        <f t="shared" si="5"/>
        <v>#DIV/0!</v>
      </c>
    </row>
    <row r="131" spans="1:11" s="22" customFormat="1" ht="22.5" customHeight="1">
      <c r="A131" s="47"/>
      <c r="B131" s="6" t="s">
        <v>58</v>
      </c>
      <c r="C131" s="48"/>
      <c r="D131" s="30">
        <v>20000</v>
      </c>
      <c r="E131" s="30">
        <f>F131+G131</f>
        <v>30000</v>
      </c>
      <c r="F131" s="29"/>
      <c r="G131" s="29">
        <v>30000</v>
      </c>
      <c r="H131" s="30">
        <f>I131+J131</f>
        <v>900</v>
      </c>
      <c r="I131" s="29"/>
      <c r="J131" s="29">
        <v>900</v>
      </c>
      <c r="K131" s="31">
        <f t="shared" si="5"/>
        <v>3</v>
      </c>
    </row>
    <row r="132" spans="1:11" s="22" customFormat="1" ht="22.5" customHeight="1">
      <c r="A132" s="47"/>
      <c r="B132" s="6" t="s">
        <v>57</v>
      </c>
      <c r="C132" s="48"/>
      <c r="D132" s="30">
        <v>30000</v>
      </c>
      <c r="E132" s="30">
        <f t="shared" si="3"/>
        <v>6500</v>
      </c>
      <c r="F132" s="29"/>
      <c r="G132" s="29">
        <v>6500</v>
      </c>
      <c r="H132" s="30">
        <f t="shared" si="4"/>
        <v>0</v>
      </c>
      <c r="I132" s="29"/>
      <c r="J132" s="29">
        <v>0</v>
      </c>
      <c r="K132" s="31">
        <f t="shared" si="5"/>
        <v>0</v>
      </c>
    </row>
    <row r="133" spans="1:11" s="9" customFormat="1" ht="96.75" customHeight="1">
      <c r="A133" s="26">
        <v>56</v>
      </c>
      <c r="B133" s="6" t="s">
        <v>75</v>
      </c>
      <c r="C133" s="28" t="s">
        <v>76</v>
      </c>
      <c r="D133" s="30">
        <v>140000</v>
      </c>
      <c r="E133" s="30">
        <f t="shared" si="3"/>
        <v>148338</v>
      </c>
      <c r="F133" s="29">
        <v>130000</v>
      </c>
      <c r="G133" s="29">
        <v>18338</v>
      </c>
      <c r="H133" s="30">
        <f t="shared" si="4"/>
        <v>26337</v>
      </c>
      <c r="I133" s="29">
        <v>26337</v>
      </c>
      <c r="J133" s="29"/>
      <c r="K133" s="31">
        <f t="shared" si="5"/>
        <v>17.754722323342637</v>
      </c>
    </row>
    <row r="134" spans="1:11" s="9" customFormat="1" ht="111.75" customHeight="1">
      <c r="A134" s="26">
        <v>57</v>
      </c>
      <c r="B134" s="6" t="s">
        <v>77</v>
      </c>
      <c r="C134" s="28" t="s">
        <v>92</v>
      </c>
      <c r="D134" s="30">
        <v>75000</v>
      </c>
      <c r="E134" s="30">
        <f t="shared" si="3"/>
        <v>148500</v>
      </c>
      <c r="F134" s="29">
        <v>116000</v>
      </c>
      <c r="G134" s="29">
        <v>32500</v>
      </c>
      <c r="H134" s="30">
        <f t="shared" si="4"/>
        <v>95768.38</v>
      </c>
      <c r="I134" s="29">
        <v>95768.38</v>
      </c>
      <c r="J134" s="29"/>
      <c r="K134" s="31">
        <f t="shared" si="5"/>
        <v>64.49049158249159</v>
      </c>
    </row>
    <row r="135" spans="1:11" s="9" customFormat="1" ht="75" customHeight="1">
      <c r="A135" s="26">
        <v>58</v>
      </c>
      <c r="B135" s="6" t="s">
        <v>54</v>
      </c>
      <c r="C135" s="28" t="s">
        <v>93</v>
      </c>
      <c r="D135" s="30">
        <v>256845</v>
      </c>
      <c r="E135" s="30">
        <f t="shared" si="3"/>
        <v>156548</v>
      </c>
      <c r="F135" s="29">
        <v>156548</v>
      </c>
      <c r="G135" s="29"/>
      <c r="H135" s="30">
        <f t="shared" si="4"/>
        <v>156547.95</v>
      </c>
      <c r="I135" s="29">
        <v>156547.95</v>
      </c>
      <c r="J135" s="29"/>
      <c r="K135" s="31">
        <f t="shared" si="5"/>
        <v>99.99996806091424</v>
      </c>
    </row>
    <row r="136" spans="1:11" s="9" customFormat="1" ht="118.5" customHeight="1">
      <c r="A136" s="26">
        <v>59</v>
      </c>
      <c r="B136" s="6" t="s">
        <v>168</v>
      </c>
      <c r="C136" s="28" t="s">
        <v>169</v>
      </c>
      <c r="D136" s="30"/>
      <c r="E136" s="30">
        <f>F136+G136</f>
        <v>59000</v>
      </c>
      <c r="F136" s="29">
        <v>59000</v>
      </c>
      <c r="G136" s="29"/>
      <c r="H136" s="30">
        <f>I136+J136</f>
        <v>59000</v>
      </c>
      <c r="I136" s="29">
        <v>59000</v>
      </c>
      <c r="J136" s="29"/>
      <c r="K136" s="31">
        <f t="shared" si="5"/>
        <v>100</v>
      </c>
    </row>
    <row r="137" spans="1:11" s="9" customFormat="1" ht="118.5" customHeight="1">
      <c r="A137" s="26">
        <v>60</v>
      </c>
      <c r="B137" s="6" t="s">
        <v>35</v>
      </c>
      <c r="C137" s="28" t="s">
        <v>161</v>
      </c>
      <c r="D137" s="30"/>
      <c r="E137" s="30">
        <f>F137+G137</f>
        <v>100000</v>
      </c>
      <c r="F137" s="29">
        <v>100000</v>
      </c>
      <c r="G137" s="29"/>
      <c r="H137" s="30">
        <f>I137+J137</f>
        <v>100000</v>
      </c>
      <c r="I137" s="29">
        <v>100000</v>
      </c>
      <c r="J137" s="29"/>
      <c r="K137" s="31">
        <f t="shared" si="5"/>
        <v>100</v>
      </c>
    </row>
    <row r="138" spans="1:11" ht="106.5" customHeight="1">
      <c r="A138" s="26">
        <v>61</v>
      </c>
      <c r="B138" s="6" t="s">
        <v>35</v>
      </c>
      <c r="C138" s="28" t="s">
        <v>155</v>
      </c>
      <c r="D138" s="43"/>
      <c r="E138" s="30">
        <f>F138+G138</f>
        <v>1300000</v>
      </c>
      <c r="F138" s="29">
        <v>1300000</v>
      </c>
      <c r="G138" s="23"/>
      <c r="H138" s="30">
        <f t="shared" si="4"/>
        <v>1300000</v>
      </c>
      <c r="I138" s="29">
        <v>1300000</v>
      </c>
      <c r="J138" s="40"/>
      <c r="K138" s="31">
        <f t="shared" si="5"/>
        <v>100</v>
      </c>
    </row>
    <row r="139" spans="1:11" s="9" customFormat="1" ht="74.25" customHeight="1">
      <c r="A139" s="26">
        <v>62</v>
      </c>
      <c r="B139" s="6" t="s">
        <v>35</v>
      </c>
      <c r="C139" s="28" t="s">
        <v>173</v>
      </c>
      <c r="D139" s="30"/>
      <c r="E139" s="30">
        <f>F139+G139</f>
        <v>18336560</v>
      </c>
      <c r="F139" s="29">
        <f>656560+15000000+180000+2500000</f>
        <v>18336560</v>
      </c>
      <c r="G139" s="29"/>
      <c r="H139" s="30">
        <f>I139+J139</f>
        <v>18156560</v>
      </c>
      <c r="I139" s="29">
        <f>656560+15000000+2500000</f>
        <v>18156560</v>
      </c>
      <c r="J139" s="29"/>
      <c r="K139" s="31">
        <f t="shared" si="5"/>
        <v>99.01835458777437</v>
      </c>
    </row>
    <row r="140" spans="1:11" s="9" customFormat="1" ht="74.25" customHeight="1">
      <c r="A140" s="26">
        <v>63</v>
      </c>
      <c r="B140" s="6" t="s">
        <v>35</v>
      </c>
      <c r="C140" s="28" t="s">
        <v>171</v>
      </c>
      <c r="D140" s="30"/>
      <c r="E140" s="30">
        <f t="shared" si="3"/>
        <v>100000</v>
      </c>
      <c r="F140" s="29">
        <v>100000</v>
      </c>
      <c r="G140" s="29"/>
      <c r="H140" s="30">
        <f t="shared" si="4"/>
        <v>99624.59</v>
      </c>
      <c r="I140" s="29">
        <v>99624.59</v>
      </c>
      <c r="J140" s="29"/>
      <c r="K140" s="31">
        <f t="shared" si="5"/>
        <v>99.62459</v>
      </c>
    </row>
    <row r="141" spans="1:11" s="11" customFormat="1" ht="15.75">
      <c r="A141" s="44"/>
      <c r="B141" s="44"/>
      <c r="C141" s="45" t="s">
        <v>87</v>
      </c>
      <c r="D141" s="30" t="e">
        <f>D6+D13+D14+D21+#REF!+D26+D27+D28+D29+D30+D31+D32+D33+D34+D35+D36+D37+D38+#REF!+D40+D46+D47+D48+D49+D50+D51+D52+#REF!+#REF!++#REF!+#REF!+D54+#REF!+D55+D57+D60+D61+D71+D72+D73+D74+D75+D79+D80+D81+D82+D83+D84+#REF!+D87+D88+D89+D105+D106+#REF!+D107+D110+D111+D112+#REF!+D115+D116+D117+D118+D121+#REF!+D122+D123+D124+#REF!+D125+D126+D127+D128+D133+D134+D135+D138+D140+#REF!+D113</f>
        <v>#REF!</v>
      </c>
      <c r="E141" s="30">
        <f>F141+G141</f>
        <v>182832143.44</v>
      </c>
      <c r="F141" s="30">
        <f>F6+F13+F14+F21+F22+F23+F24+F25+F26+F27+F28+F29+F30+F31+F32+F33+F34+F35+F36+F37+F38+F39+F40+F46+F47+F48+F49+F50+F51+F52+F53+F54+F55+F56+F57+F60+F61+F64+F71+F72+F73+F74+F75+F79+F80+F81+F82+F83+F84+F87+F88+F89+F105+F106+F107+F110+F111+F112+F114+F115+F116+F117+F118+F120+F121+F122+F123+F124+F125+F126+F127+F128+F133+F134+F135+F137+F138+F140+F113+F119+F136+F139+F108+F109</f>
        <v>137501595.57999998</v>
      </c>
      <c r="G141" s="30">
        <f>G6+G13+G14+G21+G22+G23+G24+G25+G26+G27+G28+G29+G30+G31+G32+G33+G34+G35+G36+G37+G38+G39+G40+G46+G47+G48+G49+G50+G51+G52+G53+G54+G55+G56+G57+G60+G61+G64+G71+G72+G73+G74+G75+G79+G80+G81+G82+G83+G84+G87+G88+G89+G105+G106+G107+G110+G111+G112+G114+G115+G116+G117+G118+G120+G121+G122+G123+G124+G125+G126+G127+G128+G133+G134+G135+G137+G138+G140+G113+G119+G136+G139+G108+G109</f>
        <v>45330547.86</v>
      </c>
      <c r="H141" s="30">
        <f>H6+H13+H14+H21+H22+H23+H24+H25+H26+H27+H28+H29+H30+H31+H32+H33+H34+H35+H36+H37+H38+H39+H40+H46+H47+H48+H49+H50+H51+H52+H53+H54+H55+H56+H57+H60+H61+H64+H71+H72+H73+H74+H75+H79+H80+H81+H82+H83+H84+H87+H88+H89+H105+H106+H107+H110+H111+H112+H114+H115+H116+H117+H118+H120+H121+H122+H123+H124+H125+H126+H127+H128+H133+H134+H135+H137+H138+H140+H113+H119+H136+H139+H108+H109</f>
        <v>155501184.01</v>
      </c>
      <c r="I141" s="30">
        <f>I6+I13+I14+I21+I22+I23+I24+I25+I26+I27+I28+I29+I30+I31+I32+I33+I34+I35+I36+I37+I38+I39+I40+I46+I47+I48+I49+I50+I51+I52+I53+I54+I55+I56+I57+I60+I61+I64+I71+I72+I73+I74+I75+I79+I80+I81+I82+I83+I84+I87+I88+I89+I105+I106+I107+I110+I111+I112+I114+I115+I116+I117+I118+I120+I121+I122+I123+I124+I125+I126+I127+I128+I133+I134+I135+I137+I138+I140+I113+I119+I136+I139+I108+I109</f>
        <v>120555476.42999999</v>
      </c>
      <c r="J141" s="30">
        <f>J6+J13+J14+J21+J22+J23+J24+J25+J26+J27+J28+J29+J30+J31+J32+J33+J34+J35+J36+J37+J38+J39+J40+J46+J47+J48+J49+J50+J51+J52+J53+J54+J55+J56+J57+J60+J61+J64+J71+J72+J73+J74+J75+J79+J80+J81+J82+J83+J84+J87+J88+J89+J105+J106+J107+J110+J111+J112+J114+J115+J116+J117+J118+J120+J121+J122+J123+J124+J125+J126+J127+J128+J133+J134+J135+J137+J138+J140+J113+J119+J136+J139+J108+J109</f>
        <v>34945707.58</v>
      </c>
      <c r="K141" s="31">
        <f t="shared" si="5"/>
        <v>85.05133784696388</v>
      </c>
    </row>
    <row r="142" spans="2:11" s="11" customFormat="1" ht="30.75" customHeight="1">
      <c r="B142" s="63"/>
      <c r="C142" s="63" t="s">
        <v>175</v>
      </c>
      <c r="D142" s="64" t="s">
        <v>97</v>
      </c>
      <c r="E142" s="64"/>
      <c r="F142" s="64"/>
      <c r="G142" s="64"/>
      <c r="H142" s="64"/>
      <c r="I142" s="46" t="s">
        <v>97</v>
      </c>
      <c r="J142" s="46"/>
      <c r="K142" s="12"/>
    </row>
    <row r="143" spans="2:11" s="3" customFormat="1" ht="12.75">
      <c r="B143" s="7"/>
      <c r="C143" s="7"/>
      <c r="D143" s="2"/>
      <c r="E143" s="13"/>
      <c r="F143" s="13"/>
      <c r="G143" s="1"/>
      <c r="H143" s="14"/>
      <c r="I143" s="15"/>
      <c r="J143" s="15"/>
      <c r="K143" s="16"/>
    </row>
    <row r="144" spans="2:11" s="3" customFormat="1" ht="12.75">
      <c r="B144" s="7"/>
      <c r="C144" s="7" t="s">
        <v>176</v>
      </c>
      <c r="D144" s="49"/>
      <c r="E144" s="49"/>
      <c r="F144" s="49"/>
      <c r="G144" s="49"/>
      <c r="H144" s="49"/>
      <c r="I144" s="15"/>
      <c r="J144" s="15"/>
      <c r="K144" s="17"/>
    </row>
  </sheetData>
  <sheetProtection/>
  <mergeCells count="46">
    <mergeCell ref="B1:K1"/>
    <mergeCell ref="B2:K2"/>
    <mergeCell ref="B3:K3"/>
    <mergeCell ref="A6:A12"/>
    <mergeCell ref="C6:C12"/>
    <mergeCell ref="A14:A20"/>
    <mergeCell ref="C14:C20"/>
    <mergeCell ref="A21:A25"/>
    <mergeCell ref="C21:C25"/>
    <mergeCell ref="A27:A32"/>
    <mergeCell ref="C27:C32"/>
    <mergeCell ref="A33:A34"/>
    <mergeCell ref="C33:C34"/>
    <mergeCell ref="A35:A36"/>
    <mergeCell ref="C35:C36"/>
    <mergeCell ref="A37:A39"/>
    <mergeCell ref="C37:C39"/>
    <mergeCell ref="A40:A45"/>
    <mergeCell ref="C40:C45"/>
    <mergeCell ref="A47:A48"/>
    <mergeCell ref="C47:C48"/>
    <mergeCell ref="A55:A56"/>
    <mergeCell ref="C55:C56"/>
    <mergeCell ref="A57:A59"/>
    <mergeCell ref="C57:C59"/>
    <mergeCell ref="A61:A63"/>
    <mergeCell ref="C61:C63"/>
    <mergeCell ref="A64:A70"/>
    <mergeCell ref="C64:C70"/>
    <mergeCell ref="A75:A78"/>
    <mergeCell ref="C75:C78"/>
    <mergeCell ref="A82:A83"/>
    <mergeCell ref="C82:C83"/>
    <mergeCell ref="A84:A86"/>
    <mergeCell ref="C84:C86"/>
    <mergeCell ref="A89:A104"/>
    <mergeCell ref="C89:C104"/>
    <mergeCell ref="A122:A124"/>
    <mergeCell ref="C122:C124"/>
    <mergeCell ref="I142:J142"/>
    <mergeCell ref="D144:H144"/>
    <mergeCell ref="D142:H142"/>
    <mergeCell ref="A128:A132"/>
    <mergeCell ref="A108:A109"/>
    <mergeCell ref="C108:C109"/>
    <mergeCell ref="C128:C13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77" r:id="rId1"/>
  <rowBreaks count="2" manualBreakCount="2">
    <brk id="70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2023-01-09T06:17:57Z</cp:lastPrinted>
  <dcterms:created xsi:type="dcterms:W3CDTF">2010-01-25T13:09:52Z</dcterms:created>
  <dcterms:modified xsi:type="dcterms:W3CDTF">2023-01-09T06:18:02Z</dcterms:modified>
  <cp:category/>
  <cp:version/>
  <cp:contentType/>
  <cp:contentStatus/>
</cp:coreProperties>
</file>