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definedNames>
    <definedName name="_GoBack" localSheetId="0">Лист1!$E$113</definedName>
  </definedNames>
  <calcPr calcId="125725"/>
</workbook>
</file>

<file path=xl/calcChain.xml><?xml version="1.0" encoding="utf-8"?>
<calcChain xmlns="http://schemas.openxmlformats.org/spreadsheetml/2006/main">
  <c r="J111" i="1"/>
  <c r="J114"/>
  <c r="J140"/>
  <c r="J125"/>
  <c r="J112"/>
  <c r="J78"/>
  <c r="J76"/>
  <c r="J141"/>
  <c r="J62"/>
  <c r="J130"/>
  <c r="J127" s="1"/>
  <c r="J54"/>
  <c r="J55"/>
  <c r="J146" l="1"/>
  <c r="J49" l="1"/>
  <c r="J105"/>
  <c r="J84" l="1"/>
  <c r="J80" s="1"/>
  <c r="J67" s="1"/>
  <c r="J59"/>
  <c r="J89" l="1"/>
  <c r="J71"/>
  <c r="J63"/>
  <c r="J34"/>
  <c r="J37"/>
  <c r="J35"/>
  <c r="J32"/>
  <c r="J29"/>
  <c r="J25"/>
  <c r="J23"/>
  <c r="J20"/>
  <c r="J19" s="1"/>
  <c r="J17"/>
  <c r="J16" s="1"/>
  <c r="J117"/>
  <c r="J116" s="1"/>
  <c r="J61"/>
  <c r="J58"/>
  <c r="J22" l="1"/>
  <c r="J39" s="1"/>
  <c r="J69"/>
  <c r="J68" s="1"/>
  <c r="J46"/>
  <c r="J124" l="1"/>
  <c r="J120" s="1"/>
  <c r="J155"/>
  <c r="J65"/>
  <c r="J150"/>
  <c r="J148"/>
  <c r="J139" l="1"/>
  <c r="J94"/>
  <c r="J88"/>
  <c r="J53"/>
  <c r="J45"/>
  <c r="J57"/>
  <c r="J51"/>
  <c r="J47" l="1"/>
  <c r="J108" l="1"/>
  <c r="J91"/>
  <c r="J90" s="1"/>
  <c r="J103" l="1"/>
  <c r="J101"/>
  <c r="J118" l="1"/>
  <c r="J74" l="1"/>
  <c r="J70" s="1"/>
  <c r="J144" l="1"/>
  <c r="J143" s="1"/>
  <c r="J99" l="1"/>
  <c r="J153" l="1"/>
  <c r="J152" s="1"/>
  <c r="J107" l="1"/>
  <c r="J97"/>
  <c r="J96" s="1"/>
  <c r="J41"/>
  <c r="J40" s="1"/>
  <c r="J44" l="1"/>
  <c r="J43" l="1"/>
  <c r="J12" l="1"/>
  <c r="J11" s="1"/>
  <c r="J15" s="1"/>
  <c r="J157" l="1"/>
  <c r="J158" s="1"/>
</calcChain>
</file>

<file path=xl/sharedStrings.xml><?xml version="1.0" encoding="utf-8"?>
<sst xmlns="http://schemas.openxmlformats.org/spreadsheetml/2006/main" count="424" uniqueCount="240">
  <si>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</si>
  <si>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</si>
  <si>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</si>
  <si>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</si>
  <si>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</si>
  <si>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</si>
  <si>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</si>
  <si>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</si>
  <si>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</si>
  <si>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</si>
  <si>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</si>
  <si>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</si>
  <si>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</si>
  <si>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</si>
  <si>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</si>
  <si>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</si>
  <si>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</si>
  <si>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0443</t>
  </si>
  <si>
    <t>0611010</t>
  </si>
  <si>
    <t>1010</t>
  </si>
  <si>
    <t xml:space="preserve"> Надання дошкільної освiти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</si>
  <si>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</si>
  <si>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</si>
  <si>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</si>
  <si>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</si>
  <si>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</si>
  <si>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</si>
  <si>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</si>
  <si>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</si>
  <si>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</si>
  <si>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</si>
  <si>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</si>
  <si>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</si>
  <si>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</si>
  <si>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</si>
  <si>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</si>
  <si>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</si>
  <si>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</si>
  <si>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</si>
  <si>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</si>
  <si>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</si>
  <si>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</si>
  <si>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</si>
  <si>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</si>
  <si>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</si>
  <si>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3700000</t>
  </si>
  <si>
    <t>Фінансове управління міської ради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</si>
  <si>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</si>
  <si>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</si>
  <si>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</si>
  <si>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</si>
  <si>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0910</t>
  </si>
  <si>
    <t>0210160</t>
  </si>
  <si>
    <t>3132</t>
  </si>
  <si>
    <t>0611021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</si>
  <si>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</si>
  <si>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</si>
  <si>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1011080</t>
  </si>
  <si>
    <t>1080</t>
  </si>
  <si>
    <t xml:space="preserve">Надання спеціальної освіти мистецьким школам  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</si>
  <si>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</si>
  <si>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</si>
  <si>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</si>
  <si>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</si>
  <si>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</si>
  <si>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</si>
  <si>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</si>
  <si>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</si>
  <si>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</si>
  <si>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</si>
  <si>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</si>
  <si>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</si>
  <si>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</si>
  <si>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</si>
  <si>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Загальна вартість проекту, гривень</t>
  </si>
  <si>
    <t>Реконструкція Графського парку та скверу Театральний, в т.ч. ПКД</t>
  </si>
  <si>
    <t>Придбання вітчизняної та зарубіжної книжкової продукції для бібліотек</t>
  </si>
  <si>
    <t>Капітальний ремонт системи опалення в адмінбудівлі  з заміною котла, в т.ч. ПКД</t>
  </si>
  <si>
    <t>3710160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</si>
  <si>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</si>
  <si>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</si>
  <si>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>капітальних вкладень бюджету Ніжинської міської ТГ у розрізі інвестиційних проектів</t>
  </si>
  <si>
    <t>Придбання кондиціонера</t>
  </si>
  <si>
    <t>1017340</t>
  </si>
  <si>
    <t>Проектування, реставрація та охорона пам’яток архітектури</t>
  </si>
  <si>
    <t xml:space="preserve"> Реставраційні роботи меморіального будинку -музею Юрія Лисянського (заходи з пристосування будинку для створення музею)</t>
  </si>
  <si>
    <t>3143</t>
  </si>
  <si>
    <t>Реставрація пам’яток культури історії та архітектури</t>
  </si>
  <si>
    <t>Капітальний ремонт фасаду ЗЗСО  № 7, в т.ч. ПКД</t>
  </si>
  <si>
    <t>Капітальний ремонт частини даху ЗОШ № 7 м.Ніжин, вул. Гоголя,15 Чернігівська обл., в т.ч. ПКД</t>
  </si>
  <si>
    <t>Капітальний ремонт внутрішнього оздоблення  ЗЗСО  № 7, в т.ч. ПКД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</si>
  <si>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 (9шт)</t>
  </si>
  <si>
    <t>Очікуваний рівень готовності проекту на кінець 2023 року</t>
  </si>
  <si>
    <t>Капітальний ремонт дороги по вул.Гербеля в т.ч.ПКД</t>
  </si>
  <si>
    <t xml:space="preserve">Капітальний ремонт тротуару по вул Широкомагерська від №18 до №28 з облаштуванням підвищеного пішохідного переходу на перехресті з вул. Чернігівська в м.Ніжин, Чернігівської обл. в т.ч ПКД                                                                                                    </t>
  </si>
  <si>
    <t>Будівництво світлофорного обєкту на перехресті вулиці Шевченка з вулицею Синяківська, в т.ч. ПКД</t>
  </si>
  <si>
    <t>Будівництво медичних установ та закладів</t>
  </si>
  <si>
    <t>Реконструкція нежитлової будівлі "Аптека" під амбулаторію сімейної медицини м.Ніжин, вулиця Озерна, будинок 21, в т.ч. ПКД</t>
  </si>
  <si>
    <t>1014040</t>
  </si>
  <si>
    <t>4040</t>
  </si>
  <si>
    <t>Забезпечення діяльності музеїв і виставок</t>
  </si>
  <si>
    <t>0617321</t>
  </si>
  <si>
    <t>7321</t>
  </si>
  <si>
    <t>Будівництво освітніх установ та закладів</t>
  </si>
  <si>
    <t>Реконструкція приміщень будівлі з окремою одноповерховою прибудовою під влаштування санітарних вузлів Ніжинської загальноосвітньої школи І-ІІІ ступенів №7 розташованої по вул.Гоголя, 15 м.Ніжин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</si>
  <si>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</si>
  <si>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</si>
  <si>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</si>
  <si>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</si>
  <si>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</si>
  <si>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</si>
  <si>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</si>
  <si>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</si>
  <si>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</si>
  <si>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</si>
  <si>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0216082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</si>
  <si>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</si>
  <si>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</si>
  <si>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</si>
  <si>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будівництва (придбання) житла</t>
  </si>
  <si>
    <t>0217520</t>
  </si>
  <si>
    <t>7520</t>
  </si>
  <si>
    <t>0460</t>
  </si>
  <si>
    <t>Реалізація Національної програми інформатизації</t>
  </si>
  <si>
    <t>0217322</t>
  </si>
  <si>
    <t>7322</t>
  </si>
  <si>
    <t>0617520</t>
  </si>
  <si>
    <t>0817520</t>
  </si>
  <si>
    <t>1217670</t>
  </si>
  <si>
    <t>0490</t>
  </si>
  <si>
    <t>Внески до статутного капіталу суб’єктів господарювання</t>
  </si>
  <si>
    <t>3117650</t>
  </si>
  <si>
    <t>7650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</si>
  <si>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</si>
  <si>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</si>
  <si>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</si>
  <si>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Облаштування Громадського простору вздовж р. Остер по вул. Набережна в т.ч. ПКД</t>
  </si>
  <si>
    <t>0218240</t>
  </si>
  <si>
    <t>8240</t>
  </si>
  <si>
    <t>3717520</t>
  </si>
  <si>
    <t>Програма  інформатизації  діяльності  фінансового управління  Ніжинської міської ради на 2023 рік</t>
  </si>
  <si>
    <t>у 2023 році</t>
  </si>
  <si>
    <t>Загальний період реалізації проекту (рік початку і завершення)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</si>
  <si>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</si>
  <si>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</si>
  <si>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Міська цільова програма  "Фінансова підтримка та розвиток  КНП "Ніжинський міський пологовий будинок на 2023 рік"( автоклав паровий-500000грн, операційний стіл -500000грн)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</si>
  <si>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 роки</t>
  </si>
  <si>
    <t>Програма інформатизації діяльності виконавчого комітету Ніжинської міської ради Чернігівської області на 2023 рік (Виконком)</t>
  </si>
  <si>
    <t>Комплексна програма заходів та робіт з територіальної оборони Ніжинської територіальної громади на 2023 рік (дизель-бензо-електроагрегатів, бронежилетів,наметів для розгортання в польових умовах, засобів зв’язку (в т.ч. радіостанцій), комп’ютерного обладнання, комп’ютерної техніки, тепловізорів, квадокоптерів, авотранспортних засобів.</t>
  </si>
  <si>
    <t>Програма інформатизації діяльності Управління соціального захисту населення Ніжинської міської ради  Чернігівської області на 2023 рік, в т.ч.  НЦСССДМ-23000 грн, Територальний центр соціального обслуговування - 26000 грн.</t>
  </si>
  <si>
    <t>Капітальний ремонт туалетних кімнат у приміщенні Територіального центру по вул. Шеченка, 99-Є у м. Ніжин Чернігівської обл, в т.ч. ПКД</t>
  </si>
  <si>
    <t>Кларнет для ДМШ-27000 грн, цифрове фортепіано для класу класичного танцю для ДХШ - 49900 грн</t>
  </si>
  <si>
    <t xml:space="preserve">Придбання експозиційного обладнання меморіального будинку -музею Юрія Лисянського -460000 грн, придбання елементів експозиції меморіального будинку -музею Юрія Лисянського-550000 грн, придбання мультимедійної системи інформаційного забезпечення функціонування експозиції меморіального будинку -музею Юрія Лисянського-520000 грн                                                            </t>
  </si>
  <si>
    <t>Будівництво інших об’єктів  комунальної власності</t>
  </si>
  <si>
    <t>Капітальний  ремонт даху адмінбудівлі на стадіоні "Спартак", в т.ч. ПКД</t>
  </si>
  <si>
    <t>Міська програма реалізації повноважень міської ради у галузі земельних відносин на 2023 рік</t>
  </si>
  <si>
    <t>Реконструкція самопливного колектору по вул. Шевченка та вул.Синяківська в м.Ніжин Чернігівської обл., в т.ч.ПКД</t>
  </si>
  <si>
    <t>Додаток 6-1</t>
  </si>
  <si>
    <t xml:space="preserve">   Міський голова                                                       Олександр КОДОЛА    
                                   Перший заступник міського голови  з питань діяльності виконавчих органів ради                              Федір ВОВЧЕНКО                 </t>
  </si>
  <si>
    <t>Будівництво бомбосховищ, в т.ч. ПКД</t>
  </si>
  <si>
    <t>Обсяги</t>
  </si>
  <si>
    <t xml:space="preserve">                                                                                  </t>
  </si>
  <si>
    <t>Надання загальної середньої освіти закладами загальної середньої освіти за рахунок коштів місцевого бюджету</t>
  </si>
  <si>
    <t>Управління комунального майна та земельних відносин</t>
  </si>
  <si>
    <t>1216030</t>
  </si>
  <si>
    <t>0620</t>
  </si>
  <si>
    <t>Організація благоустрою населених пунктів</t>
  </si>
  <si>
    <t>Пральна машина, морозильна камера, сушильна машина  для ЗДО №12</t>
  </si>
  <si>
    <t>0218110</t>
  </si>
  <si>
    <t>8110</t>
  </si>
  <si>
    <t>Заходи із запобігання та ліквідації надзвичайних ситуацій та наслідків стихійного лиха</t>
  </si>
  <si>
    <t xml:space="preserve">Міська цільова програма цивільного захисту Ніжинської ТГ на 2023 рік </t>
  </si>
  <si>
    <t>Придбання дорожніх консолей для регулювання руху на пішохідних переходах,багаторічних рослин</t>
  </si>
  <si>
    <t>Міська цільова Програма фінансової підтримки КНП«Ніжинська центральна міська лікарня ім.М.Галицького» на 2023 р. (придбання електроенцефалографа)</t>
  </si>
  <si>
    <t>Капітальний ремонт боксерського залу за адр.вул. Прилуцька,156, в т. ч. ПКД</t>
  </si>
  <si>
    <t xml:space="preserve">Капітальний ремонт огорожі скверу ім. М.Гоголя в т.ч ПКД  </t>
  </si>
  <si>
    <t>Будівництво ЛЕП по вул.Арвата, Афганців, П.Морозова із встановленням КТП в м.Ніжин Чернігівської обл., в т.ч. ПВР</t>
  </si>
  <si>
    <t>Капітальний ремонт дороги вул. Віри Смолянчук м.Ніжин, Чернігівської обл, в т.ч. ПКД</t>
  </si>
  <si>
    <t>Капітальний ремонт дороги по вул. Липіврізька від №118 до №146 м.Ніжин, Чернігівської обл, в т.ч. ПКД</t>
  </si>
  <si>
    <t>МЦП "Розвитку та фінансової підтримки комунальних підприємств Ніжинської міської ТГ на 2023 рік"(КК КП "Північна"-48000 грн, КТВП "Школяр"-600000грн)</t>
  </si>
  <si>
    <t>3117520</t>
  </si>
  <si>
    <t>Програма  інформатизації  діяльності   управління комунального майна та земельних відносин   Ніжинської міської ради  Чернігівської області на 2023рік</t>
  </si>
  <si>
    <t>0218210</t>
  </si>
  <si>
    <t>8210</t>
  </si>
  <si>
    <t>0380</t>
  </si>
  <si>
    <t>Муніципальні формування з охорони громадського порядку</t>
  </si>
  <si>
    <t>Програма забезпечення діяльності комунального підприємства “Муніципальна служба правопорядку - ВАРТА” Ніжинської міської ради Чернігівської області на 2023рік(придбання автомобіля)</t>
  </si>
  <si>
    <t xml:space="preserve"> Пральна машина для НВК №16 -25000 грн, котел для ЗОШ №13-300000 грн ,проектор гімназія №2</t>
  </si>
  <si>
    <t>Програма інформатизації діяльності Управління освіти Ніжинської міської ради на 2023 рік (придбання комп’ютерної техніки для Міського МЦПРПП, гімназії №2)</t>
  </si>
  <si>
    <t>Заходи та роботи з територіальної оборони</t>
  </si>
  <si>
    <t>Субвенція з обл.бюдж.на виконання доручень виборців депутатами обл.ради(покращення матеріально-технічної бази Ніжинського ліцею при Ніжинському державному університеті ім.М.Гоголя)</t>
  </si>
  <si>
    <t>7640</t>
  </si>
  <si>
    <t>Заходи з енергозбереження</t>
  </si>
  <si>
    <t>0217640</t>
  </si>
  <si>
    <t>Міська цільова Програма фінансової підтримки КНП«Ніжинська центральна міська лікарня ім.М.Галицького» на 2023 р. (Термомодернізація будівель закладів охорони здоров’я, в т.ч. виготовлення ПКД)</t>
  </si>
  <si>
    <t>Реконструкція системи газопостачання об’єкта за адресою: Чернігівська обл., місто Ніжин, вул. Івана Франка, буд.22, в т.ч. ПВР (приміщення СЮТ)</t>
  </si>
  <si>
    <t>Реконструкція системи газопостачання об’єкта за адресою: Чернігівська обл., місто Ніжин, вул. Овдіївська, буд.227, в т.ч. ПВР (приміщення гімназії №13)</t>
  </si>
  <si>
    <t>Реконструкція системи газопостачання об’єкта за адресою: Чернігівська обл., місто Ніжин, вул. Купецька, буд.13, в т.ч. ПВР (приміщення управління освіти)</t>
  </si>
  <si>
    <t>Кондиціонери в кабінети(20шт)-414900грн, підмосток пересувний -47000 грн, телекомунаційне обладнання -85100грн, в т.ч. засіб для організації каналу конфедейційного зв’язку-48000грн.</t>
  </si>
  <si>
    <t>1216013</t>
  </si>
  <si>
    <t>Забезпечення діяльності водопровідно-каналізаційного господарства</t>
  </si>
  <si>
    <t>Міська цільова програма «Розвитку  комунального підприємства «Ніжинське управління водопровідно-каналізаційного господарства» на 2023 рік»(придбання частотно керованих приладів двигунів)</t>
  </si>
  <si>
    <t>1017520</t>
  </si>
  <si>
    <t>Програма  інформатизації  діяльності   управління культури і туризму   Ніжинської міської ради  Чернігівської області на 2023 рік (придбання 2-х комп’ютерів та багатофункціональний прстрій для Ніжинської музичної школи)</t>
  </si>
  <si>
    <t>Будівництво захисних споруд цивільного захисту (ЗСЦЗ) в ЗЗСО №5,6,9 в т.ч. ПКД</t>
  </si>
  <si>
    <t>0212100</t>
  </si>
  <si>
    <t>2100</t>
  </si>
  <si>
    <t>Стоматологічна допомога населенню</t>
  </si>
  <si>
    <t>0722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</si>
  <si>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2023рік (Придбання дентального рентгенологічного апарату)</t>
  </si>
  <si>
    <t>Субвенція з державного бюджету місцевим бюджетам на облаштування    безпечних умов у закладах загальної середньої освіти (Будівництво захисних споруд цивільного захисту на території Ніжинської гімназії №9 Ніжинської міської ради Чернігівської області за адресою м. Ніжин, вул. Шевченка,103)</t>
  </si>
  <si>
    <t>Будівництво захисних споруд цивільного захисту на території Ніжинської гімназії №9 Ніжинської міської ради Чернігівської області за адресою м. Ніжин, вул. Шевченка,103(Співфінансування місцевого бюджету)</t>
  </si>
  <si>
    <t>Капітальний ремонт пішоходної зони та посадкової платформи зупинки громадського транспорту "Площа Франка " біля будівлі №2 на пл.Івана Франка</t>
  </si>
  <si>
    <t>Капітальний ремонт дороги вул. Віри Смолянчук м. Ніжин, Чернігівської обл., в т.ч ПКД</t>
  </si>
  <si>
    <t>Капітальний ремонт тротуару  по вул. Чернігівська на ділянці від вул.. Широкомагерська до вул. Космонавтів м. Ніжин, Чернігівської обл., в т.ч ПКД</t>
  </si>
  <si>
    <t>Капітальний ремонт ремонт дороги вул. Успенська м. Ніжин, Чернігівської обл. /корегування/, в т.ч ПКД</t>
  </si>
  <si>
    <t xml:space="preserve"> Капітальний ремонт внутріквартальної дороги по вул. Олександра Мацієвського м. Ніжин, Чернігівської обл., в т.ч ПКД</t>
  </si>
  <si>
    <t>0217330</t>
  </si>
  <si>
    <t>Міська цільова програма  "Фінансова підтримка та розвиток  КНП "Ніжинський міський пологовий будинок на 2023 рік" ( Реконструкція припливно-витяжної вентиляції нежитлової будівлі Головний корпус, Блок А (найпростіше укриття) КНП "Ніжинський міський пологовий будинок" в т.ч. ПВР-100000грн, Реконструкція припливно-витяжної вентиляції нежитлової будівлі Головний корпус, Блок В (найпростіше укриття) КНП "Ніжинський міський пологовий будинок" в т.ч. ПВР-370000грн</t>
  </si>
  <si>
    <t>Будівництво протипожежного водопостачання до полігону ТПВ по вул. Прилуцька з підключенням до існуючої мережі водопостачання міста, в т.ч. ПКД/ коригування ПКД</t>
  </si>
  <si>
    <t>Капремонт дороги  по вул. Липіврізька від № 118 до № 146 м. Ніжин, Чернігівської обл., в т.ч ПКД</t>
  </si>
  <si>
    <t xml:space="preserve">Капітальний ремонт дороги по вул.Свідницька (вул. Сакко і Ванцетті), м.Ніжин, Чернігівська обл.(коригування)в т.ч.ПКД </t>
  </si>
  <si>
    <t>0470</t>
  </si>
  <si>
    <t>0320</t>
  </si>
  <si>
    <t>Міська цільова Програма фінансової підтримки КНП«Ніжинська центральна міська лікарня ім.М.Галицького» на 2023 р.(проведенння ккапітального ремонту, придбання медичного обладнання та газонокосарки бензинової)</t>
  </si>
  <si>
    <t>0611261</t>
  </si>
  <si>
    <t>0611262</t>
  </si>
  <si>
    <t>1261</t>
  </si>
  <si>
    <t>0990</t>
  </si>
  <si>
    <t>Співфінансування заходів, що реалізуються за рахунок субвенції з ДБ місцевим бюджетам на облаштування безпечних умов у закладах загальної середньої освіти</t>
  </si>
  <si>
    <t>1262</t>
  </si>
  <si>
    <t>Виконання заходів щодо облаштування безпечних умов у закладах загальної середньої освіти за рахунок субвенції з державного бюджету місцевим бюджетам</t>
  </si>
  <si>
    <t>МЦП "Розвитку та фінансової підтримки комунальних підприємств Ніжинської міської ТГ на 2023 рік"( КП "НУВКГ"- 5520800 грн, КК КП "Північна"-1000000 грн, КП "ВУКГ"-187480грн)</t>
  </si>
  <si>
    <t>1216016</t>
  </si>
  <si>
    <t>Впровадження засобів обліку витрат та регулювання споживання води та теплової енергії</t>
  </si>
  <si>
    <t>Реконструкція комутаційної кімнати виконавчого комітету Ніжинської міської ради за адресою пл. ім. Івана Франка, 1, в т. ч. ПКД (коригування ПКД та проведення експертизи та послуги по технічному переоснащенню локальної мережі).</t>
  </si>
  <si>
    <t>Міська цільва програма "Оснащення вузлами комерційного обліку холодної води багатоквартирні житлові будинки у  Ніжинській міській територіальній громаді на 2023 рік"</t>
  </si>
  <si>
    <t xml:space="preserve">                                                                                                              до рiшення Ніжинської мiської ради      
</t>
  </si>
  <si>
    <t xml:space="preserve">                         "Про  бюджет Ніжинської міської територіальної громади на 2023 рік </t>
  </si>
  <si>
    <t xml:space="preserve">           "20"червня  2023 року  № 6-31/2023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</si>
</sst>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32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>
      <alignment vertical="top"/>
    </xf>
  </cellStyleXfs>
  <cellXfs count="164">
    <xf numFmtId="0" fontId="0" fillId="0" borderId="0" xfId="0"/>
    <xf numFmtId="0" fontId="6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wrapText="1"/>
    </xf>
    <xf numFmtId="0" fontId="5" fillId="0" borderId="1" xfId="0" applyFont="1" applyBorder="1"/>
    <xf numFmtId="0" fontId="0" fillId="0" borderId="1" xfId="0" applyBorder="1"/>
    <xf numFmtId="0" fontId="8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4" fontId="9" fillId="3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/>
    <xf numFmtId="0" fontId="10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0" fontId="18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1" xfId="0" applyFont="1" applyFill="1" applyBorder="1"/>
    <xf numFmtId="0" fontId="9" fillId="0" borderId="1" xfId="0" applyFont="1" applyBorder="1" applyAlignment="1">
      <alignment horizont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/>
    <xf numFmtId="0" fontId="0" fillId="0" borderId="1" xfId="0" applyFont="1" applyBorder="1"/>
    <xf numFmtId="4" fontId="5" fillId="0" borderId="1" xfId="0" applyNumberFormat="1" applyFont="1" applyBorder="1"/>
    <xf numFmtId="49" fontId="13" fillId="0" borderId="2" xfId="0" applyNumberFormat="1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center" wrapText="1"/>
    </xf>
    <xf numFmtId="0" fontId="19" fillId="0" borderId="0" xfId="0" applyFont="1"/>
    <xf numFmtId="0" fontId="14" fillId="0" borderId="1" xfId="0" applyFont="1" applyBorder="1"/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49" fontId="9" fillId="0" borderId="2" xfId="0" applyNumberFormat="1" applyFont="1" applyBorder="1" applyAlignment="1">
      <alignment horizontal="center" vertical="center"/>
    </xf>
    <xf numFmtId="0" fontId="0" fillId="0" borderId="1" xfId="0" applyFill="1" applyBorder="1"/>
    <xf numFmtId="0" fontId="9" fillId="0" borderId="1" xfId="0" applyFont="1" applyBorder="1"/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0" xfId="0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/>
    <xf numFmtId="0" fontId="5" fillId="4" borderId="1" xfId="0" applyNumberFormat="1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0" fontId="0" fillId="3" borderId="1" xfId="0" applyFill="1" applyBorder="1"/>
    <xf numFmtId="0" fontId="0" fillId="0" borderId="3" xfId="0" applyBorder="1"/>
    <xf numFmtId="0" fontId="2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4" xfId="0" applyBorder="1"/>
    <xf numFmtId="0" fontId="10" fillId="2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/>
    <xf numFmtId="0" fontId="0" fillId="0" borderId="4" xfId="0" applyFill="1" applyBorder="1"/>
    <xf numFmtId="0" fontId="14" fillId="0" borderId="4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wrapText="1"/>
    </xf>
    <xf numFmtId="0" fontId="26" fillId="0" borderId="1" xfId="0" applyFont="1" applyBorder="1" applyAlignment="1">
      <alignment wrapText="1"/>
    </xf>
    <xf numFmtId="0" fontId="26" fillId="0" borderId="1" xfId="0" applyFont="1" applyBorder="1"/>
    <xf numFmtId="0" fontId="27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vertical="top" wrapText="1"/>
    </xf>
    <xf numFmtId="0" fontId="26" fillId="0" borderId="1" xfId="0" applyFont="1" applyFill="1" applyBorder="1"/>
    <xf numFmtId="164" fontId="23" fillId="0" borderId="1" xfId="2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wrapText="1"/>
    </xf>
    <xf numFmtId="0" fontId="1" fillId="0" borderId="1" xfId="0" applyFont="1" applyBorder="1"/>
    <xf numFmtId="0" fontId="22" fillId="0" borderId="1" xfId="0" applyNumberFormat="1" applyFont="1" applyFill="1" applyBorder="1" applyAlignment="1">
      <alignment wrapText="1"/>
    </xf>
    <xf numFmtId="0" fontId="1" fillId="0" borderId="1" xfId="0" applyFont="1" applyFill="1" applyBorder="1"/>
    <xf numFmtId="0" fontId="22" fillId="0" borderId="1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/>
    </xf>
    <xf numFmtId="0" fontId="22" fillId="0" borderId="2" xfId="0" applyFont="1" applyFill="1" applyBorder="1" applyAlignment="1">
      <alignment vertical="top" wrapText="1"/>
    </xf>
    <xf numFmtId="164" fontId="23" fillId="0" borderId="2" xfId="2" applyNumberFormat="1" applyFont="1" applyFill="1" applyBorder="1" applyAlignment="1">
      <alignment vertical="top" wrapText="1"/>
    </xf>
    <xf numFmtId="0" fontId="29" fillId="0" borderId="2" xfId="0" applyFont="1" applyBorder="1" applyAlignment="1">
      <alignment wrapText="1"/>
    </xf>
    <xf numFmtId="0" fontId="23" fillId="0" borderId="2" xfId="0" applyFont="1" applyBorder="1" applyAlignment="1">
      <alignment horizontal="left" vertical="top" wrapText="1"/>
    </xf>
    <xf numFmtId="164" fontId="23" fillId="0" borderId="2" xfId="2" applyNumberFormat="1" applyFont="1" applyFill="1" applyBorder="1" applyAlignment="1">
      <alignment vertical="center" wrapText="1"/>
    </xf>
    <xf numFmtId="164" fontId="18" fillId="0" borderId="2" xfId="2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wrapText="1"/>
    </xf>
    <xf numFmtId="0" fontId="1" fillId="0" borderId="0" xfId="0" applyFont="1" applyFill="1"/>
    <xf numFmtId="0" fontId="25" fillId="0" borderId="1" xfId="0" applyFont="1" applyFill="1" applyBorder="1"/>
    <xf numFmtId="0" fontId="22" fillId="0" borderId="2" xfId="0" applyFont="1" applyFill="1" applyBorder="1" applyAlignment="1">
      <alignment vertical="center" wrapText="1"/>
    </xf>
    <xf numFmtId="164" fontId="22" fillId="0" borderId="5" xfId="2" applyNumberFormat="1" applyFont="1" applyFill="1" applyBorder="1" applyAlignment="1">
      <alignment horizontal="left" vertical="center" wrapText="1"/>
    </xf>
    <xf numFmtId="0" fontId="5" fillId="0" borderId="0" xfId="0" applyFont="1" applyAlignment="1"/>
    <xf numFmtId="0" fontId="0" fillId="0" borderId="0" xfId="0" applyAlignment="1"/>
    <xf numFmtId="0" fontId="10" fillId="2" borderId="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center" wrapText="1"/>
    </xf>
    <xf numFmtId="164" fontId="15" fillId="0" borderId="2" xfId="2" applyNumberFormat="1" applyFont="1" applyFill="1" applyBorder="1" applyAlignment="1">
      <alignment vertical="top" wrapText="1"/>
    </xf>
    <xf numFmtId="49" fontId="30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5" xfId="0" applyNumberFormat="1" applyFont="1" applyFill="1" applyBorder="1" applyAlignment="1" applyProtection="1">
      <alignment horizontal="left" vertical="center" wrapText="1"/>
      <protection locked="0"/>
    </xf>
    <xf numFmtId="164" fontId="16" fillId="0" borderId="5" xfId="2" applyNumberFormat="1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left" vertical="top" wrapText="1"/>
    </xf>
    <xf numFmtId="0" fontId="26" fillId="0" borderId="0" xfId="0" applyFont="1" applyAlignment="1">
      <alignment horizontal="left" wrapText="1"/>
    </xf>
    <xf numFmtId="0" fontId="14" fillId="0" borderId="1" xfId="0" applyFont="1" applyFill="1" applyBorder="1"/>
    <xf numFmtId="0" fontId="29" fillId="0" borderId="1" xfId="0" applyFont="1" applyFill="1" applyBorder="1" applyAlignment="1">
      <alignment vertical="center" wrapText="1"/>
    </xf>
    <xf numFmtId="0" fontId="26" fillId="0" borderId="2" xfId="0" applyFont="1" applyBorder="1" applyAlignment="1">
      <alignment wrapText="1"/>
    </xf>
    <xf numFmtId="49" fontId="8" fillId="0" borderId="1" xfId="0" applyNumberFormat="1" applyFont="1" applyBorder="1" applyAlignment="1">
      <alignment horizontal="center" vertical="center" wrapText="1"/>
    </xf>
    <xf numFmtId="4" fontId="5" fillId="6" borderId="1" xfId="0" applyNumberFormat="1" applyFont="1" applyFill="1" applyBorder="1"/>
    <xf numFmtId="1" fontId="9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20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49" fontId="5" fillId="0" borderId="2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left" wrapText="1"/>
    </xf>
    <xf numFmtId="0" fontId="0" fillId="0" borderId="0" xfId="0" applyAlignment="1"/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0"/>
  <sheetViews>
    <sheetView tabSelected="1" showWhiteSpace="0" zoomScaleNormal="100" zoomScaleSheetLayoutView="75" workbookViewId="0">
      <selection activeCell="A5" sqref="A5:K5"/>
    </sheetView>
  </sheetViews>
  <sheetFormatPr defaultRowHeight="12.75"/>
  <cols>
    <col min="1" max="1" width="10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10" width="14" customWidth="1"/>
    <col min="11" max="11" width="10.85546875" customWidth="1"/>
  </cols>
  <sheetData>
    <row r="1" spans="1:12">
      <c r="H1" s="3" t="s">
        <v>157</v>
      </c>
      <c r="I1" s="3"/>
      <c r="J1" s="3"/>
    </row>
    <row r="2" spans="1:12">
      <c r="D2" s="39"/>
      <c r="E2" s="154" t="s">
        <v>237</v>
      </c>
      <c r="F2" s="154"/>
      <c r="G2" s="154"/>
      <c r="H2" s="154"/>
      <c r="I2" s="154"/>
      <c r="J2" s="154"/>
      <c r="K2" s="103"/>
      <c r="L2" s="103"/>
    </row>
    <row r="3" spans="1:12">
      <c r="E3" s="153" t="s">
        <v>238</v>
      </c>
      <c r="F3" s="153"/>
      <c r="G3" s="153"/>
      <c r="H3" s="153"/>
      <c r="I3" s="153"/>
      <c r="J3" s="153"/>
      <c r="K3" s="153"/>
      <c r="L3" s="153"/>
    </row>
    <row r="4" spans="1:12">
      <c r="F4" s="163" t="s">
        <v>239</v>
      </c>
      <c r="G4" s="163"/>
      <c r="H4" s="163"/>
      <c r="I4" s="163"/>
      <c r="J4" s="104"/>
      <c r="K4" s="104"/>
    </row>
    <row r="5" spans="1:12" ht="15.75">
      <c r="A5" s="158" t="s">
        <v>160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</row>
    <row r="6" spans="1:12" ht="15.75" customHeight="1">
      <c r="A6" s="159" t="s">
        <v>81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</row>
    <row r="7" spans="1:12" ht="15.75">
      <c r="A7" s="158" t="s">
        <v>141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</row>
    <row r="8" spans="1:12">
      <c r="A8" s="160">
        <v>2553800000</v>
      </c>
      <c r="B8" s="160"/>
    </row>
    <row r="9" spans="1:12">
      <c r="A9" s="157" t="s">
        <v>0</v>
      </c>
      <c r="B9" s="157"/>
    </row>
    <row r="10" spans="1:12" ht="72.75" customHeight="1">
      <c r="A10" s="1" t="s">
        <v>72</v>
      </c>
      <c r="B10" s="1" t="s">
        <v>73</v>
      </c>
      <c r="C10" s="1" t="s">
        <v>3</v>
      </c>
      <c r="D10" s="74" t="s">
        <v>1</v>
      </c>
      <c r="E10" s="73" t="s">
        <v>161</v>
      </c>
      <c r="F10" s="2" t="s">
        <v>142</v>
      </c>
      <c r="G10" s="2" t="s">
        <v>74</v>
      </c>
      <c r="H10" s="2" t="s">
        <v>2</v>
      </c>
      <c r="I10" s="2" t="s">
        <v>143</v>
      </c>
      <c r="J10" s="2" t="s">
        <v>144</v>
      </c>
      <c r="K10" s="2" t="s">
        <v>92</v>
      </c>
    </row>
    <row r="11" spans="1:12" ht="25.5" hidden="1">
      <c r="A11" s="6">
        <v>1200000</v>
      </c>
      <c r="B11" s="32">
        <v>12</v>
      </c>
      <c r="C11" s="6"/>
      <c r="D11" s="11" t="s">
        <v>7</v>
      </c>
      <c r="E11" s="5"/>
      <c r="F11" s="5"/>
      <c r="G11" s="5"/>
      <c r="H11" s="5"/>
      <c r="I11" s="10"/>
      <c r="J11" s="8">
        <f>J12</f>
        <v>0</v>
      </c>
      <c r="K11" s="5"/>
    </row>
    <row r="12" spans="1:12" ht="27" hidden="1" customHeight="1">
      <c r="A12" s="45">
        <v>1217330</v>
      </c>
      <c r="B12" s="45">
        <v>7330</v>
      </c>
      <c r="C12" s="46" t="s">
        <v>17</v>
      </c>
      <c r="D12" s="11" t="s">
        <v>38</v>
      </c>
      <c r="E12" s="5"/>
      <c r="F12" s="5"/>
      <c r="G12" s="5"/>
      <c r="H12" s="5"/>
      <c r="J12" s="41">
        <f>J13+J14</f>
        <v>0</v>
      </c>
      <c r="K12" s="5"/>
    </row>
    <row r="13" spans="1:12" ht="39.75" hidden="1" customHeight="1">
      <c r="A13" s="10"/>
      <c r="B13" s="47">
        <v>3122</v>
      </c>
      <c r="C13" s="37"/>
      <c r="D13" s="17" t="s">
        <v>35</v>
      </c>
      <c r="E13" s="28" t="s">
        <v>80</v>
      </c>
      <c r="F13" s="5"/>
      <c r="G13" s="5"/>
      <c r="H13" s="5"/>
      <c r="I13" s="10"/>
      <c r="J13" s="29"/>
      <c r="K13" s="5">
        <v>100</v>
      </c>
    </row>
    <row r="14" spans="1:12" ht="30" hidden="1" customHeight="1">
      <c r="A14" s="10"/>
      <c r="B14" s="52">
        <v>3142</v>
      </c>
      <c r="C14" s="49"/>
      <c r="D14" s="38" t="s">
        <v>37</v>
      </c>
      <c r="E14" s="58" t="s">
        <v>75</v>
      </c>
      <c r="F14" s="5"/>
      <c r="G14" s="5"/>
      <c r="H14" s="5"/>
      <c r="J14" s="29"/>
      <c r="K14" s="5">
        <v>100</v>
      </c>
    </row>
    <row r="15" spans="1:12" ht="17.25" hidden="1" customHeight="1">
      <c r="A15" s="12"/>
      <c r="B15" s="12"/>
      <c r="C15" s="12"/>
      <c r="D15" s="12"/>
      <c r="E15" s="13" t="s">
        <v>9</v>
      </c>
      <c r="F15" s="12"/>
      <c r="G15" s="12"/>
      <c r="H15" s="12"/>
      <c r="I15" s="59"/>
      <c r="J15" s="14">
        <f>J11</f>
        <v>0</v>
      </c>
      <c r="K15" s="12"/>
    </row>
    <row r="16" spans="1:12" ht="17.25" customHeight="1">
      <c r="A16" s="42" t="s">
        <v>10</v>
      </c>
      <c r="B16" s="72" t="s">
        <v>12</v>
      </c>
      <c r="C16" s="129"/>
      <c r="D16" s="15" t="s">
        <v>11</v>
      </c>
      <c r="E16" s="53"/>
      <c r="F16" s="95"/>
      <c r="G16" s="95"/>
      <c r="H16" s="95"/>
      <c r="I16" s="49"/>
      <c r="J16" s="41">
        <f>J17</f>
        <v>279900</v>
      </c>
      <c r="K16" s="95"/>
    </row>
    <row r="17" spans="1:11" ht="17.25" customHeight="1">
      <c r="A17" s="21" t="s">
        <v>105</v>
      </c>
      <c r="B17" s="22" t="s">
        <v>106</v>
      </c>
      <c r="C17" s="21" t="s">
        <v>107</v>
      </c>
      <c r="D17" s="7" t="s">
        <v>108</v>
      </c>
      <c r="E17" s="75"/>
      <c r="F17" s="95"/>
      <c r="G17" s="95"/>
      <c r="H17" s="95"/>
      <c r="I17" s="49"/>
      <c r="J17" s="41">
        <f>J18</f>
        <v>279900</v>
      </c>
      <c r="K17" s="95"/>
    </row>
    <row r="18" spans="1:11" ht="60.75" customHeight="1">
      <c r="A18" s="130"/>
      <c r="B18" s="123" t="s">
        <v>109</v>
      </c>
      <c r="C18" s="130"/>
      <c r="D18" s="17" t="s">
        <v>110</v>
      </c>
      <c r="E18" s="97" t="s">
        <v>173</v>
      </c>
      <c r="F18" s="95"/>
      <c r="G18" s="95"/>
      <c r="H18" s="95"/>
      <c r="I18" s="49"/>
      <c r="J18" s="29">
        <v>279900</v>
      </c>
      <c r="K18" s="95"/>
    </row>
    <row r="19" spans="1:11" ht="30" customHeight="1">
      <c r="A19" s="42" t="s">
        <v>31</v>
      </c>
      <c r="B19" s="43">
        <v>11</v>
      </c>
      <c r="C19" s="131"/>
      <c r="D19" s="24" t="s">
        <v>32</v>
      </c>
      <c r="E19" s="97"/>
      <c r="F19" s="95"/>
      <c r="G19" s="95"/>
      <c r="H19" s="95"/>
      <c r="I19" s="49"/>
      <c r="J19" s="41">
        <f>J20</f>
        <v>748644</v>
      </c>
      <c r="K19" s="95"/>
    </row>
    <row r="20" spans="1:11" ht="28.5" customHeight="1">
      <c r="A20" s="21" t="s">
        <v>48</v>
      </c>
      <c r="B20" s="22" t="s">
        <v>49</v>
      </c>
      <c r="C20" s="21" t="s">
        <v>47</v>
      </c>
      <c r="D20" s="7" t="s">
        <v>50</v>
      </c>
      <c r="E20" s="97"/>
      <c r="F20" s="95"/>
      <c r="G20" s="95"/>
      <c r="H20" s="95"/>
      <c r="I20" s="49"/>
      <c r="J20" s="41">
        <f>J21</f>
        <v>748644</v>
      </c>
      <c r="K20" s="95"/>
    </row>
    <row r="21" spans="1:11" ht="29.25" customHeight="1">
      <c r="A21" s="130"/>
      <c r="B21" s="132">
        <v>3132</v>
      </c>
      <c r="C21" s="127"/>
      <c r="D21" s="107" t="s">
        <v>8</v>
      </c>
      <c r="E21" s="106" t="s">
        <v>174</v>
      </c>
      <c r="F21" s="95"/>
      <c r="G21" s="95"/>
      <c r="H21" s="95"/>
      <c r="I21" s="49"/>
      <c r="J21" s="29">
        <v>748644</v>
      </c>
      <c r="K21" s="95"/>
    </row>
    <row r="22" spans="1:11" ht="17.25" customHeight="1">
      <c r="A22" s="42" t="s">
        <v>33</v>
      </c>
      <c r="B22" s="45">
        <v>12</v>
      </c>
      <c r="C22" s="120"/>
      <c r="D22" s="4" t="s">
        <v>34</v>
      </c>
      <c r="E22" s="53"/>
      <c r="F22" s="95"/>
      <c r="G22" s="95"/>
      <c r="H22" s="95"/>
      <c r="I22" s="49"/>
      <c r="J22" s="41">
        <f>J23+J25+J29+J32</f>
        <v>5318000</v>
      </c>
      <c r="K22" s="95"/>
    </row>
    <row r="23" spans="1:11" ht="17.25" customHeight="1">
      <c r="A23" s="42" t="s">
        <v>164</v>
      </c>
      <c r="B23" s="45">
        <v>6030</v>
      </c>
      <c r="C23" s="46" t="s">
        <v>165</v>
      </c>
      <c r="D23" s="11" t="s">
        <v>166</v>
      </c>
      <c r="E23" s="53"/>
      <c r="F23" s="95"/>
      <c r="G23" s="95"/>
      <c r="H23" s="95"/>
      <c r="I23" s="49"/>
      <c r="J23" s="41">
        <f>J24</f>
        <v>2000000</v>
      </c>
      <c r="K23" s="95"/>
    </row>
    <row r="24" spans="1:11" ht="34.5" customHeight="1">
      <c r="A24" s="42"/>
      <c r="B24" s="133">
        <v>3132</v>
      </c>
      <c r="C24" s="134"/>
      <c r="D24" s="17" t="s">
        <v>8</v>
      </c>
      <c r="E24" s="106" t="s">
        <v>175</v>
      </c>
      <c r="F24" s="95"/>
      <c r="G24" s="95"/>
      <c r="H24" s="95"/>
      <c r="I24" s="49"/>
      <c r="J24" s="29">
        <v>2000000</v>
      </c>
      <c r="K24" s="95"/>
    </row>
    <row r="25" spans="1:11" ht="17.25" customHeight="1">
      <c r="A25" s="45">
        <v>1217330</v>
      </c>
      <c r="B25" s="45">
        <v>7330</v>
      </c>
      <c r="C25" s="46" t="s">
        <v>17</v>
      </c>
      <c r="D25" s="11" t="s">
        <v>153</v>
      </c>
      <c r="E25" s="53"/>
      <c r="F25" s="95"/>
      <c r="G25" s="95"/>
      <c r="H25" s="95"/>
      <c r="I25" s="49"/>
      <c r="J25" s="41">
        <f>J26+J27+J28</f>
        <v>2570000</v>
      </c>
      <c r="K25" s="95"/>
    </row>
    <row r="26" spans="1:11" ht="45.75" customHeight="1">
      <c r="A26" s="135"/>
      <c r="B26" s="133">
        <v>3122</v>
      </c>
      <c r="C26" s="136"/>
      <c r="D26" s="17" t="s">
        <v>35</v>
      </c>
      <c r="E26" s="87" t="s">
        <v>95</v>
      </c>
      <c r="F26" s="35"/>
      <c r="G26" s="35"/>
      <c r="H26" s="35"/>
      <c r="I26" s="30"/>
      <c r="J26" s="30">
        <v>500000</v>
      </c>
      <c r="K26" s="95"/>
    </row>
    <row r="27" spans="1:11" ht="45.75" customHeight="1">
      <c r="A27" s="135"/>
      <c r="B27" s="137" t="s">
        <v>36</v>
      </c>
      <c r="C27" s="127"/>
      <c r="D27" s="23" t="s">
        <v>35</v>
      </c>
      <c r="E27" s="106" t="s">
        <v>176</v>
      </c>
      <c r="F27" s="35"/>
      <c r="G27" s="35"/>
      <c r="H27" s="35"/>
      <c r="I27" s="30"/>
      <c r="J27" s="30">
        <v>70000</v>
      </c>
      <c r="K27" s="95"/>
    </row>
    <row r="28" spans="1:11" ht="28.5" customHeight="1">
      <c r="A28" s="135"/>
      <c r="B28" s="138">
        <v>3142</v>
      </c>
      <c r="C28" s="139"/>
      <c r="D28" s="38" t="s">
        <v>37</v>
      </c>
      <c r="E28" s="83" t="s">
        <v>75</v>
      </c>
      <c r="F28" s="49"/>
      <c r="G28" s="49"/>
      <c r="H28" s="49"/>
      <c r="I28" s="30"/>
      <c r="J28" s="30">
        <v>2000000</v>
      </c>
      <c r="K28" s="95"/>
    </row>
    <row r="29" spans="1:11" ht="28.5" customHeight="1">
      <c r="A29" s="22" t="s">
        <v>39</v>
      </c>
      <c r="B29" s="54">
        <v>7461</v>
      </c>
      <c r="C29" s="22" t="s">
        <v>40</v>
      </c>
      <c r="D29" s="51" t="s">
        <v>41</v>
      </c>
      <c r="E29" s="83"/>
      <c r="F29" s="49"/>
      <c r="G29" s="49"/>
      <c r="H29" s="49"/>
      <c r="I29" s="30"/>
      <c r="J29" s="34">
        <f>J30+J31</f>
        <v>100000</v>
      </c>
      <c r="K29" s="95"/>
    </row>
    <row r="30" spans="1:11" ht="28.5" customHeight="1">
      <c r="A30" s="135"/>
      <c r="B30" s="133">
        <v>3132</v>
      </c>
      <c r="C30" s="134"/>
      <c r="D30" s="17" t="s">
        <v>8</v>
      </c>
      <c r="E30" s="83" t="s">
        <v>177</v>
      </c>
      <c r="F30" s="49"/>
      <c r="G30" s="49"/>
      <c r="H30" s="49"/>
      <c r="I30" s="30"/>
      <c r="J30" s="30">
        <v>50000</v>
      </c>
      <c r="K30" s="95"/>
    </row>
    <row r="31" spans="1:11" ht="52.5" customHeight="1">
      <c r="A31" s="135"/>
      <c r="B31" s="133">
        <v>3132</v>
      </c>
      <c r="C31" s="134"/>
      <c r="D31" s="17" t="s">
        <v>8</v>
      </c>
      <c r="E31" s="83" t="s">
        <v>178</v>
      </c>
      <c r="F31" s="49"/>
      <c r="G31" s="49"/>
      <c r="H31" s="49"/>
      <c r="I31" s="30"/>
      <c r="J31" s="30">
        <v>50000</v>
      </c>
      <c r="K31" s="95"/>
    </row>
    <row r="32" spans="1:11" ht="36" customHeight="1">
      <c r="A32" s="21" t="s">
        <v>128</v>
      </c>
      <c r="B32" s="19">
        <v>7670</v>
      </c>
      <c r="C32" s="33" t="s">
        <v>129</v>
      </c>
      <c r="D32" s="7" t="s">
        <v>130</v>
      </c>
      <c r="E32" s="83"/>
      <c r="F32" s="49"/>
      <c r="G32" s="49"/>
      <c r="H32" s="49"/>
      <c r="I32" s="30"/>
      <c r="J32" s="34">
        <f>J33</f>
        <v>648000</v>
      </c>
      <c r="K32" s="95"/>
    </row>
    <row r="33" spans="1:14" ht="66.75" customHeight="1">
      <c r="A33" s="135"/>
      <c r="B33" s="140">
        <v>3210</v>
      </c>
      <c r="C33" s="141"/>
      <c r="D33" s="69" t="s">
        <v>110</v>
      </c>
      <c r="E33" s="101" t="s">
        <v>179</v>
      </c>
      <c r="F33" s="49"/>
      <c r="G33" s="49"/>
      <c r="H33" s="49"/>
      <c r="I33" s="30"/>
      <c r="J33" s="30">
        <v>648000</v>
      </c>
      <c r="K33" s="95"/>
    </row>
    <row r="34" spans="1:14" ht="37.5" customHeight="1">
      <c r="A34" s="21" t="s">
        <v>44</v>
      </c>
      <c r="B34" s="19">
        <v>31</v>
      </c>
      <c r="C34" s="33"/>
      <c r="D34" s="105" t="s">
        <v>163</v>
      </c>
      <c r="E34" s="83"/>
      <c r="F34" s="49"/>
      <c r="G34" s="49"/>
      <c r="H34" s="49"/>
      <c r="I34" s="30"/>
      <c r="J34" s="34">
        <f>J35+J37</f>
        <v>21575</v>
      </c>
      <c r="K34" s="95"/>
    </row>
    <row r="35" spans="1:14" ht="37.5" customHeight="1">
      <c r="A35" s="42" t="s">
        <v>180</v>
      </c>
      <c r="B35" s="42" t="s">
        <v>121</v>
      </c>
      <c r="C35" s="42" t="s">
        <v>122</v>
      </c>
      <c r="D35" s="6" t="s">
        <v>123</v>
      </c>
      <c r="E35" s="108"/>
      <c r="F35" s="49"/>
      <c r="G35" s="49"/>
      <c r="H35" s="49"/>
      <c r="I35" s="30"/>
      <c r="J35" s="34">
        <f>J36</f>
        <v>18000</v>
      </c>
      <c r="K35" s="95"/>
    </row>
    <row r="36" spans="1:14" ht="62.25" customHeight="1">
      <c r="A36" s="109"/>
      <c r="B36" s="123" t="s">
        <v>15</v>
      </c>
      <c r="C36" s="130"/>
      <c r="D36" s="17" t="s">
        <v>16</v>
      </c>
      <c r="E36" s="110" t="s">
        <v>181</v>
      </c>
      <c r="F36" s="49"/>
      <c r="G36" s="49"/>
      <c r="H36" s="49"/>
      <c r="I36" s="30"/>
      <c r="J36" s="30">
        <v>18000</v>
      </c>
      <c r="K36" s="95"/>
    </row>
    <row r="37" spans="1:14" ht="33" customHeight="1">
      <c r="A37" s="21" t="s">
        <v>131</v>
      </c>
      <c r="B37" s="42" t="s">
        <v>132</v>
      </c>
      <c r="C37" s="46" t="s">
        <v>129</v>
      </c>
      <c r="D37" s="11" t="s">
        <v>133</v>
      </c>
      <c r="E37" s="91"/>
      <c r="F37" s="49"/>
      <c r="G37" s="49"/>
      <c r="H37" s="49"/>
      <c r="I37" s="30"/>
      <c r="J37" s="34">
        <f>J38</f>
        <v>3575</v>
      </c>
      <c r="K37" s="95"/>
    </row>
    <row r="38" spans="1:14" ht="52.5" customHeight="1">
      <c r="A38" s="21"/>
      <c r="B38" s="133">
        <v>2281</v>
      </c>
      <c r="C38" s="120"/>
      <c r="D38" s="20" t="s">
        <v>134</v>
      </c>
      <c r="E38" s="79" t="s">
        <v>155</v>
      </c>
      <c r="F38" s="49"/>
      <c r="G38" s="49"/>
      <c r="H38" s="49"/>
      <c r="I38" s="30"/>
      <c r="J38" s="30">
        <v>3575</v>
      </c>
      <c r="K38" s="95"/>
    </row>
    <row r="39" spans="1:14" ht="17.25" customHeight="1">
      <c r="A39" s="142"/>
      <c r="B39" s="142"/>
      <c r="C39" s="142"/>
      <c r="D39" s="12"/>
      <c r="E39" s="13"/>
      <c r="F39" s="12"/>
      <c r="G39" s="12"/>
      <c r="H39" s="12"/>
      <c r="I39" s="59"/>
      <c r="J39" s="14">
        <f>J16+J19+J22+J34</f>
        <v>6368119</v>
      </c>
      <c r="K39" s="12"/>
    </row>
    <row r="40" spans="1:14" ht="18.75" customHeight="1">
      <c r="A40" s="42" t="s">
        <v>10</v>
      </c>
      <c r="B40" s="72" t="s">
        <v>12</v>
      </c>
      <c r="C40" s="130"/>
      <c r="D40" s="15" t="s">
        <v>11</v>
      </c>
      <c r="E40" s="9"/>
      <c r="F40" s="9"/>
      <c r="G40" s="9"/>
      <c r="H40" s="9"/>
      <c r="I40" s="10"/>
      <c r="J40" s="18">
        <f>J41+J45+J47+J49+J51+J53+J55+J57+J59+J61+J63+J65</f>
        <v>13743206</v>
      </c>
      <c r="K40" s="9"/>
    </row>
    <row r="41" spans="1:14" ht="51.75" customHeight="1">
      <c r="A41" s="42" t="s">
        <v>52</v>
      </c>
      <c r="B41" s="44" t="s">
        <v>13</v>
      </c>
      <c r="C41" s="44" t="s">
        <v>14</v>
      </c>
      <c r="D41" s="62" t="s">
        <v>56</v>
      </c>
      <c r="E41" s="9"/>
      <c r="F41" s="9"/>
      <c r="G41" s="9"/>
      <c r="H41" s="9"/>
      <c r="I41" s="10"/>
      <c r="J41" s="34">
        <f>J42</f>
        <v>547000</v>
      </c>
      <c r="K41" s="9"/>
    </row>
    <row r="42" spans="1:14" ht="66" customHeight="1">
      <c r="A42" s="130"/>
      <c r="B42" s="123" t="s">
        <v>15</v>
      </c>
      <c r="C42" s="130"/>
      <c r="D42" s="17" t="s">
        <v>16</v>
      </c>
      <c r="E42" s="58" t="s">
        <v>198</v>
      </c>
      <c r="F42" s="9"/>
      <c r="G42" s="9"/>
      <c r="H42" s="9"/>
      <c r="I42" s="10"/>
      <c r="J42" s="30">
        <v>547000</v>
      </c>
      <c r="K42" s="9"/>
      <c r="L42" s="39"/>
      <c r="M42" s="39"/>
      <c r="N42" s="39"/>
    </row>
    <row r="43" spans="1:14" ht="30" hidden="1" customHeight="1">
      <c r="A43" s="42" t="s">
        <v>63</v>
      </c>
      <c r="B43" s="42" t="s">
        <v>64</v>
      </c>
      <c r="C43" s="42" t="s">
        <v>65</v>
      </c>
      <c r="D43" s="7" t="s">
        <v>66</v>
      </c>
      <c r="E43" s="53"/>
      <c r="F43" s="50"/>
      <c r="G43" s="50"/>
      <c r="H43" s="50"/>
      <c r="I43" s="60"/>
      <c r="J43" s="34">
        <f>J44</f>
        <v>0</v>
      </c>
      <c r="K43" s="9"/>
      <c r="L43" s="39"/>
      <c r="M43" s="39"/>
      <c r="N43" s="39"/>
    </row>
    <row r="44" spans="1:14" ht="36" hidden="1" customHeight="1">
      <c r="A44" s="130"/>
      <c r="B44" s="123" t="s">
        <v>15</v>
      </c>
      <c r="C44" s="130"/>
      <c r="D44" s="17" t="s">
        <v>16</v>
      </c>
      <c r="E44" s="57" t="s">
        <v>70</v>
      </c>
      <c r="F44" s="9"/>
      <c r="G44" s="9"/>
      <c r="H44" s="9"/>
      <c r="I44" s="60"/>
      <c r="J44" s="56">
        <f>15000+1100-16100</f>
        <v>0</v>
      </c>
      <c r="K44" s="9"/>
      <c r="L44" s="39"/>
      <c r="M44" s="39"/>
      <c r="N44" s="39"/>
    </row>
    <row r="45" spans="1:14" ht="28.5" customHeight="1">
      <c r="A45" s="21" t="s">
        <v>105</v>
      </c>
      <c r="B45" s="22" t="s">
        <v>106</v>
      </c>
      <c r="C45" s="21" t="s">
        <v>107</v>
      </c>
      <c r="D45" s="7" t="s">
        <v>108</v>
      </c>
      <c r="E45" s="75"/>
      <c r="F45" s="9"/>
      <c r="G45" s="9"/>
      <c r="H45" s="9"/>
      <c r="I45" s="64"/>
      <c r="J45" s="34">
        <f>J46</f>
        <v>4473206</v>
      </c>
      <c r="K45" s="9"/>
      <c r="L45" s="39"/>
      <c r="M45" s="39"/>
      <c r="N45" s="39"/>
    </row>
    <row r="46" spans="1:14" ht="77.25" customHeight="1">
      <c r="A46" s="130"/>
      <c r="B46" s="123" t="s">
        <v>109</v>
      </c>
      <c r="C46" s="130"/>
      <c r="D46" s="17" t="s">
        <v>110</v>
      </c>
      <c r="E46" s="97" t="s">
        <v>224</v>
      </c>
      <c r="F46" s="31"/>
      <c r="G46" s="31"/>
      <c r="H46" s="31"/>
      <c r="I46" s="49"/>
      <c r="J46" s="30">
        <f>1000000+3473206</f>
        <v>4473206</v>
      </c>
      <c r="K46" s="9"/>
      <c r="L46" s="39"/>
      <c r="M46" s="39"/>
      <c r="N46" s="39"/>
    </row>
    <row r="47" spans="1:14" ht="39" hidden="1" customHeight="1">
      <c r="A47" s="21" t="s">
        <v>111</v>
      </c>
      <c r="B47" s="22" t="s">
        <v>112</v>
      </c>
      <c r="C47" s="21" t="s">
        <v>113</v>
      </c>
      <c r="D47" s="65" t="s">
        <v>114</v>
      </c>
      <c r="E47" s="98"/>
      <c r="F47" s="31"/>
      <c r="G47" s="31"/>
      <c r="H47" s="31"/>
      <c r="I47" s="67"/>
      <c r="J47" s="34">
        <f>J48</f>
        <v>0</v>
      </c>
      <c r="K47" s="9"/>
      <c r="L47" s="39"/>
      <c r="M47" s="39"/>
      <c r="N47" s="39"/>
    </row>
    <row r="48" spans="1:14" ht="60.75" hidden="1" customHeight="1">
      <c r="A48" s="130"/>
      <c r="B48" s="123" t="s">
        <v>109</v>
      </c>
      <c r="C48" s="130"/>
      <c r="D48" s="17" t="s">
        <v>110</v>
      </c>
      <c r="E48" s="97" t="s">
        <v>145</v>
      </c>
      <c r="F48" s="31"/>
      <c r="G48" s="31"/>
      <c r="H48" s="31"/>
      <c r="I48" s="49"/>
      <c r="J48" s="30"/>
      <c r="K48" s="9"/>
      <c r="L48" s="39"/>
      <c r="M48" s="39"/>
      <c r="N48" s="39"/>
    </row>
    <row r="49" spans="1:14" ht="30.75" customHeight="1">
      <c r="A49" s="42" t="s">
        <v>205</v>
      </c>
      <c r="B49" s="42" t="s">
        <v>206</v>
      </c>
      <c r="C49" s="42" t="s">
        <v>208</v>
      </c>
      <c r="D49" s="7" t="s">
        <v>207</v>
      </c>
      <c r="E49" s="118"/>
      <c r="F49" s="66"/>
      <c r="G49" s="66"/>
      <c r="H49" s="66"/>
      <c r="I49" s="117"/>
      <c r="J49" s="34">
        <f>J50</f>
        <v>150000</v>
      </c>
      <c r="K49" s="9"/>
      <c r="L49" s="39"/>
      <c r="M49" s="39"/>
      <c r="N49" s="39"/>
    </row>
    <row r="50" spans="1:14" ht="91.5" customHeight="1">
      <c r="A50" s="130"/>
      <c r="B50" s="123" t="s">
        <v>109</v>
      </c>
      <c r="C50" s="130"/>
      <c r="D50" s="17" t="s">
        <v>110</v>
      </c>
      <c r="E50" s="97" t="s">
        <v>209</v>
      </c>
      <c r="F50" s="31"/>
      <c r="G50" s="31"/>
      <c r="H50" s="31"/>
      <c r="I50" s="49"/>
      <c r="J50" s="30">
        <v>150000</v>
      </c>
      <c r="K50" s="9"/>
      <c r="L50" s="39"/>
      <c r="M50" s="39"/>
      <c r="N50" s="39"/>
    </row>
    <row r="51" spans="1:14" ht="36" customHeight="1">
      <c r="A51" s="42" t="s">
        <v>115</v>
      </c>
      <c r="B51" s="42" t="s">
        <v>116</v>
      </c>
      <c r="C51" s="43"/>
      <c r="D51" s="7" t="s">
        <v>117</v>
      </c>
      <c r="E51" s="99"/>
      <c r="F51" s="66"/>
      <c r="G51" s="66"/>
      <c r="H51" s="66"/>
      <c r="I51" s="53"/>
      <c r="J51" s="34">
        <f>J52</f>
        <v>2000000</v>
      </c>
      <c r="K51" s="9"/>
      <c r="L51" s="39"/>
      <c r="M51" s="39"/>
      <c r="N51" s="39"/>
    </row>
    <row r="52" spans="1:14" ht="63.75" customHeight="1">
      <c r="A52" s="130"/>
      <c r="B52" s="123" t="s">
        <v>118</v>
      </c>
      <c r="C52" s="130"/>
      <c r="D52" s="17" t="s">
        <v>119</v>
      </c>
      <c r="E52" s="98" t="s">
        <v>146</v>
      </c>
      <c r="F52" s="31"/>
      <c r="G52" s="31"/>
      <c r="H52" s="31"/>
      <c r="I52" s="67"/>
      <c r="J52" s="30">
        <v>2000000</v>
      </c>
      <c r="K52" s="9"/>
      <c r="L52" s="39"/>
      <c r="M52" s="39"/>
      <c r="N52" s="39"/>
    </row>
    <row r="53" spans="1:14" ht="32.25" customHeight="1">
      <c r="A53" s="42" t="s">
        <v>124</v>
      </c>
      <c r="B53" s="42" t="s">
        <v>125</v>
      </c>
      <c r="C53" s="43"/>
      <c r="D53" s="7" t="s">
        <v>96</v>
      </c>
      <c r="E53" s="100"/>
      <c r="F53" s="66"/>
      <c r="G53" s="66"/>
      <c r="H53" s="66"/>
      <c r="I53" s="68"/>
      <c r="J53" s="34">
        <f>J54</f>
        <v>470000</v>
      </c>
      <c r="K53" s="9"/>
      <c r="L53" s="39"/>
      <c r="M53" s="39"/>
      <c r="N53" s="39"/>
    </row>
    <row r="54" spans="1:14" ht="156" customHeight="1">
      <c r="A54" s="130"/>
      <c r="B54" s="123" t="s">
        <v>109</v>
      </c>
      <c r="C54" s="130"/>
      <c r="D54" s="17" t="s">
        <v>110</v>
      </c>
      <c r="E54" s="97" t="s">
        <v>218</v>
      </c>
      <c r="F54" s="31"/>
      <c r="G54" s="31"/>
      <c r="H54" s="31"/>
      <c r="I54" s="67"/>
      <c r="J54" s="30">
        <f>1000000-130000-400000</f>
        <v>470000</v>
      </c>
      <c r="K54" s="9"/>
      <c r="L54" s="39"/>
      <c r="M54" s="39"/>
      <c r="N54" s="39"/>
    </row>
    <row r="55" spans="1:14" ht="30.75" customHeight="1">
      <c r="A55" s="120" t="s">
        <v>217</v>
      </c>
      <c r="B55" s="45">
        <v>7330</v>
      </c>
      <c r="C55" s="46" t="s">
        <v>17</v>
      </c>
      <c r="D55" s="11" t="s">
        <v>153</v>
      </c>
      <c r="E55" s="97"/>
      <c r="F55" s="31"/>
      <c r="G55" s="31"/>
      <c r="H55" s="31"/>
      <c r="I55" s="67"/>
      <c r="J55" s="34">
        <f>J56</f>
        <v>1000000</v>
      </c>
      <c r="K55" s="9"/>
      <c r="L55" s="39"/>
      <c r="M55" s="39"/>
      <c r="N55" s="39"/>
    </row>
    <row r="56" spans="1:14" ht="78" customHeight="1">
      <c r="A56" s="130"/>
      <c r="B56" s="138">
        <v>3142</v>
      </c>
      <c r="C56" s="144"/>
      <c r="D56" s="38" t="s">
        <v>37</v>
      </c>
      <c r="E56" s="97" t="s">
        <v>235</v>
      </c>
      <c r="F56" s="31"/>
      <c r="G56" s="31"/>
      <c r="H56" s="31"/>
      <c r="I56" s="67"/>
      <c r="J56" s="30">
        <v>1000000</v>
      </c>
      <c r="K56" s="9"/>
      <c r="L56" s="39"/>
      <c r="M56" s="39"/>
      <c r="N56" s="39"/>
    </row>
    <row r="57" spans="1:14" ht="36" customHeight="1">
      <c r="A57" s="42" t="s">
        <v>120</v>
      </c>
      <c r="B57" s="42" t="s">
        <v>121</v>
      </c>
      <c r="C57" s="42" t="s">
        <v>122</v>
      </c>
      <c r="D57" s="6" t="s">
        <v>123</v>
      </c>
      <c r="E57" s="81"/>
      <c r="F57" s="31"/>
      <c r="G57" s="31"/>
      <c r="H57" s="31"/>
      <c r="I57" s="67"/>
      <c r="J57" s="34">
        <f>J58</f>
        <v>131000</v>
      </c>
      <c r="K57" s="9"/>
      <c r="L57" s="39"/>
      <c r="M57" s="39"/>
      <c r="N57" s="39"/>
    </row>
    <row r="58" spans="1:14" ht="49.5" customHeight="1">
      <c r="A58" s="123"/>
      <c r="B58" s="123" t="s">
        <v>15</v>
      </c>
      <c r="C58" s="123"/>
      <c r="D58" s="17" t="s">
        <v>16</v>
      </c>
      <c r="E58" s="87" t="s">
        <v>147</v>
      </c>
      <c r="F58" s="31"/>
      <c r="G58" s="31"/>
      <c r="H58" s="31"/>
      <c r="I58" s="67"/>
      <c r="J58" s="30">
        <f>100000+31000</f>
        <v>131000</v>
      </c>
      <c r="K58" s="9"/>
      <c r="L58" s="39"/>
      <c r="M58" s="39"/>
      <c r="N58" s="39"/>
    </row>
    <row r="59" spans="1:14" ht="25.5" customHeight="1">
      <c r="A59" s="42" t="s">
        <v>193</v>
      </c>
      <c r="B59" s="42" t="s">
        <v>191</v>
      </c>
      <c r="C59" s="42" t="s">
        <v>222</v>
      </c>
      <c r="D59" s="7" t="s">
        <v>192</v>
      </c>
      <c r="E59" s="114"/>
      <c r="F59" s="66"/>
      <c r="G59" s="66"/>
      <c r="H59" s="66"/>
      <c r="I59" s="68"/>
      <c r="J59" s="34">
        <f>J60</f>
        <v>2500000</v>
      </c>
      <c r="K59" s="9"/>
      <c r="L59" s="39"/>
      <c r="M59" s="39"/>
      <c r="N59" s="39"/>
    </row>
    <row r="60" spans="1:14" ht="61.5" customHeight="1">
      <c r="A60" s="123"/>
      <c r="B60" s="123" t="s">
        <v>109</v>
      </c>
      <c r="C60" s="123"/>
      <c r="D60" s="17" t="s">
        <v>110</v>
      </c>
      <c r="E60" s="87" t="s">
        <v>194</v>
      </c>
      <c r="F60" s="31"/>
      <c r="G60" s="31"/>
      <c r="H60" s="31"/>
      <c r="I60" s="67"/>
      <c r="J60" s="30">
        <v>2500000</v>
      </c>
      <c r="K60" s="9"/>
      <c r="L60" s="39"/>
      <c r="M60" s="39"/>
      <c r="N60" s="39"/>
    </row>
    <row r="61" spans="1:14" ht="49.5" customHeight="1">
      <c r="A61" s="72" t="s">
        <v>168</v>
      </c>
      <c r="B61" s="72" t="s">
        <v>169</v>
      </c>
      <c r="C61" s="72" t="s">
        <v>223</v>
      </c>
      <c r="D61" s="51" t="s">
        <v>170</v>
      </c>
      <c r="E61" s="53"/>
      <c r="F61" s="31"/>
      <c r="G61" s="31"/>
      <c r="H61" s="31"/>
      <c r="I61" s="67"/>
      <c r="J61" s="34">
        <f>J62</f>
        <v>92000</v>
      </c>
      <c r="K61" s="9"/>
      <c r="L61" s="39"/>
      <c r="M61" s="39"/>
      <c r="N61" s="39"/>
    </row>
    <row r="62" spans="1:14" ht="33" customHeight="1">
      <c r="A62" s="124"/>
      <c r="B62" s="123" t="s">
        <v>15</v>
      </c>
      <c r="C62" s="123"/>
      <c r="D62" s="17" t="s">
        <v>16</v>
      </c>
      <c r="E62" s="98" t="s">
        <v>171</v>
      </c>
      <c r="F62" s="31"/>
      <c r="G62" s="31"/>
      <c r="H62" s="31"/>
      <c r="I62" s="67"/>
      <c r="J62" s="30">
        <f>92000</f>
        <v>92000</v>
      </c>
      <c r="K62" s="9"/>
      <c r="L62" s="39"/>
      <c r="M62" s="39"/>
      <c r="N62" s="39"/>
    </row>
    <row r="63" spans="1:14" ht="33" customHeight="1">
      <c r="A63" s="111" t="s">
        <v>182</v>
      </c>
      <c r="B63" s="111" t="s">
        <v>183</v>
      </c>
      <c r="C63" s="111" t="s">
        <v>184</v>
      </c>
      <c r="D63" s="112" t="s">
        <v>185</v>
      </c>
      <c r="E63" s="95"/>
      <c r="F63" s="31"/>
      <c r="G63" s="31"/>
      <c r="H63" s="31"/>
      <c r="I63" s="67"/>
      <c r="J63" s="34">
        <f>J64</f>
        <v>600000</v>
      </c>
      <c r="K63" s="9"/>
      <c r="L63" s="39"/>
      <c r="M63" s="39"/>
      <c r="N63" s="39"/>
    </row>
    <row r="64" spans="1:14" ht="86.25" customHeight="1">
      <c r="A64" s="124"/>
      <c r="B64" s="123" t="s">
        <v>109</v>
      </c>
      <c r="C64" s="123"/>
      <c r="D64" s="17" t="s">
        <v>110</v>
      </c>
      <c r="E64" s="113" t="s">
        <v>186</v>
      </c>
      <c r="F64" s="31"/>
      <c r="G64" s="31"/>
      <c r="H64" s="31"/>
      <c r="I64" s="67"/>
      <c r="J64" s="30">
        <v>600000</v>
      </c>
      <c r="K64" s="9"/>
      <c r="L64" s="39"/>
      <c r="M64" s="39"/>
      <c r="N64" s="39"/>
    </row>
    <row r="65" spans="1:14" ht="23.25" customHeight="1">
      <c r="A65" s="42" t="s">
        <v>137</v>
      </c>
      <c r="B65" s="42" t="s">
        <v>138</v>
      </c>
      <c r="C65" s="42" t="s">
        <v>184</v>
      </c>
      <c r="D65" s="7" t="s">
        <v>189</v>
      </c>
      <c r="E65" s="78"/>
      <c r="F65" s="66"/>
      <c r="G65" s="66"/>
      <c r="H65" s="66"/>
      <c r="I65" s="68"/>
      <c r="J65" s="34">
        <f>J66</f>
        <v>1780000</v>
      </c>
      <c r="K65" s="9"/>
      <c r="L65" s="39"/>
      <c r="M65" s="39"/>
      <c r="N65" s="39"/>
    </row>
    <row r="66" spans="1:14" ht="129" customHeight="1">
      <c r="A66" s="123"/>
      <c r="B66" s="123" t="s">
        <v>15</v>
      </c>
      <c r="C66" s="123"/>
      <c r="D66" s="17" t="s">
        <v>16</v>
      </c>
      <c r="E66" s="87" t="s">
        <v>148</v>
      </c>
      <c r="F66" s="31"/>
      <c r="G66" s="31"/>
      <c r="H66" s="31"/>
      <c r="I66" s="67"/>
      <c r="J66" s="30">
        <v>1780000</v>
      </c>
      <c r="K66" s="9"/>
      <c r="L66" s="39"/>
      <c r="M66" s="39"/>
      <c r="N66" s="39"/>
    </row>
    <row r="67" spans="1:14" ht="12.75" customHeight="1">
      <c r="A67" s="120" t="s">
        <v>4</v>
      </c>
      <c r="B67" s="120" t="s">
        <v>5</v>
      </c>
      <c r="C67" s="120"/>
      <c r="D67" s="4" t="s">
        <v>6</v>
      </c>
      <c r="E67" s="5"/>
      <c r="F67" s="9"/>
      <c r="G67" s="9"/>
      <c r="H67" s="9"/>
      <c r="I67" s="10"/>
      <c r="J67" s="34">
        <f>J68+J70+J80+J88+J76+J78</f>
        <v>26891844</v>
      </c>
      <c r="K67" s="9"/>
    </row>
    <row r="68" spans="1:14" ht="12.75" customHeight="1">
      <c r="A68" s="42" t="s">
        <v>18</v>
      </c>
      <c r="B68" s="42" t="s">
        <v>19</v>
      </c>
      <c r="C68" s="42" t="s">
        <v>51</v>
      </c>
      <c r="D68" s="11" t="s">
        <v>20</v>
      </c>
      <c r="E68" s="5"/>
      <c r="F68" s="9"/>
      <c r="G68" s="9"/>
      <c r="H68" s="9"/>
      <c r="I68" s="10"/>
      <c r="J68" s="34">
        <f>J69</f>
        <v>75000</v>
      </c>
      <c r="K68" s="9"/>
    </row>
    <row r="69" spans="1:14" ht="30.75" customHeight="1">
      <c r="A69" s="125"/>
      <c r="B69" s="123" t="s">
        <v>15</v>
      </c>
      <c r="C69" s="123"/>
      <c r="D69" s="17" t="s">
        <v>16</v>
      </c>
      <c r="E69" s="61" t="s">
        <v>167</v>
      </c>
      <c r="F69" s="9"/>
      <c r="G69" s="9"/>
      <c r="H69" s="9"/>
      <c r="I69" s="10"/>
      <c r="J69" s="30">
        <f>50000+25000</f>
        <v>75000</v>
      </c>
      <c r="K69" s="10"/>
    </row>
    <row r="70" spans="1:14" ht="38.25" customHeight="1">
      <c r="A70" s="44" t="s">
        <v>54</v>
      </c>
      <c r="B70" s="44" t="s">
        <v>55</v>
      </c>
      <c r="C70" s="44" t="s">
        <v>21</v>
      </c>
      <c r="D70" s="16" t="s">
        <v>162</v>
      </c>
      <c r="E70" s="63"/>
      <c r="F70" s="49"/>
      <c r="G70" s="49"/>
      <c r="H70" s="49"/>
      <c r="I70" s="49"/>
      <c r="J70" s="34">
        <f>J71+J72+J73+J74+J75</f>
        <v>13375000</v>
      </c>
      <c r="K70" s="10"/>
    </row>
    <row r="71" spans="1:14" ht="31.5" customHeight="1">
      <c r="A71" s="126"/>
      <c r="B71" s="123" t="s">
        <v>15</v>
      </c>
      <c r="C71" s="123"/>
      <c r="D71" s="17" t="s">
        <v>16</v>
      </c>
      <c r="E71" s="61" t="s">
        <v>187</v>
      </c>
      <c r="F71" s="10"/>
      <c r="G71" s="10"/>
      <c r="H71" s="10"/>
      <c r="I71" s="30"/>
      <c r="J71" s="30">
        <f>325000+38000</f>
        <v>363000</v>
      </c>
      <c r="K71" s="10"/>
    </row>
    <row r="72" spans="1:14" ht="78.75" customHeight="1">
      <c r="A72" s="126"/>
      <c r="B72" s="123" t="s">
        <v>15</v>
      </c>
      <c r="C72" s="123"/>
      <c r="D72" s="17" t="s">
        <v>16</v>
      </c>
      <c r="E72" s="61" t="s">
        <v>190</v>
      </c>
      <c r="F72" s="10"/>
      <c r="G72" s="10"/>
      <c r="H72" s="10"/>
      <c r="I72" s="30"/>
      <c r="J72" s="30">
        <v>20000</v>
      </c>
      <c r="K72" s="10"/>
    </row>
    <row r="73" spans="1:14" ht="25.5" customHeight="1">
      <c r="A73" s="126"/>
      <c r="B73" s="123" t="s">
        <v>53</v>
      </c>
      <c r="C73" s="125"/>
      <c r="D73" s="17" t="s">
        <v>8</v>
      </c>
      <c r="E73" s="61" t="s">
        <v>88</v>
      </c>
      <c r="F73" s="10"/>
      <c r="G73" s="10"/>
      <c r="H73" s="10"/>
      <c r="I73" s="30"/>
      <c r="J73" s="30">
        <v>6000000</v>
      </c>
      <c r="K73" s="10"/>
    </row>
    <row r="74" spans="1:14" ht="43.5" customHeight="1">
      <c r="A74" s="126"/>
      <c r="B74" s="123" t="s">
        <v>53</v>
      </c>
      <c r="C74" s="125"/>
      <c r="D74" s="17" t="s">
        <v>8</v>
      </c>
      <c r="E74" s="61" t="s">
        <v>89</v>
      </c>
      <c r="F74" s="10"/>
      <c r="G74" s="10"/>
      <c r="H74" s="10"/>
      <c r="I74" s="30"/>
      <c r="J74" s="30">
        <f>6722000+120000</f>
        <v>6842000</v>
      </c>
      <c r="K74" s="10"/>
    </row>
    <row r="75" spans="1:14" ht="32.25" customHeight="1">
      <c r="A75" s="126"/>
      <c r="B75" s="123" t="s">
        <v>53</v>
      </c>
      <c r="C75" s="125"/>
      <c r="D75" s="17" t="s">
        <v>8</v>
      </c>
      <c r="E75" s="61" t="s">
        <v>90</v>
      </c>
      <c r="F75" s="10"/>
      <c r="G75" s="10"/>
      <c r="H75" s="10"/>
      <c r="I75" s="30"/>
      <c r="J75" s="30">
        <v>150000</v>
      </c>
      <c r="K75" s="10"/>
    </row>
    <row r="76" spans="1:14" ht="66" customHeight="1">
      <c r="A76" s="42" t="s">
        <v>225</v>
      </c>
      <c r="B76" s="42" t="s">
        <v>227</v>
      </c>
      <c r="C76" s="48" t="s">
        <v>228</v>
      </c>
      <c r="D76" s="7" t="s">
        <v>229</v>
      </c>
      <c r="E76" s="61"/>
      <c r="F76" s="10"/>
      <c r="G76" s="10"/>
      <c r="H76" s="10"/>
      <c r="I76" s="30"/>
      <c r="J76" s="34">
        <f>J77</f>
        <v>1402770</v>
      </c>
      <c r="K76" s="10"/>
    </row>
    <row r="77" spans="1:14" ht="74.25" customHeight="1">
      <c r="A77" s="126"/>
      <c r="B77" s="133">
        <v>3122</v>
      </c>
      <c r="C77" s="136"/>
      <c r="D77" s="17" t="s">
        <v>35</v>
      </c>
      <c r="E77" s="70" t="s">
        <v>211</v>
      </c>
      <c r="F77" s="10"/>
      <c r="G77" s="10"/>
      <c r="H77" s="10"/>
      <c r="I77" s="30"/>
      <c r="J77" s="30">
        <v>1402770</v>
      </c>
      <c r="K77" s="10"/>
    </row>
    <row r="78" spans="1:14" ht="75.75" customHeight="1">
      <c r="A78" s="42" t="s">
        <v>226</v>
      </c>
      <c r="B78" s="42" t="s">
        <v>230</v>
      </c>
      <c r="C78" s="48" t="s">
        <v>228</v>
      </c>
      <c r="D78" s="7" t="s">
        <v>231</v>
      </c>
      <c r="E78" s="61"/>
      <c r="F78" s="10"/>
      <c r="G78" s="10"/>
      <c r="H78" s="10"/>
      <c r="I78" s="30"/>
      <c r="J78" s="34">
        <f>J79</f>
        <v>3273140</v>
      </c>
      <c r="K78" s="10"/>
    </row>
    <row r="79" spans="1:14" ht="117" customHeight="1">
      <c r="A79" s="126"/>
      <c r="B79" s="133">
        <v>3122</v>
      </c>
      <c r="C79" s="136"/>
      <c r="D79" s="17" t="s">
        <v>35</v>
      </c>
      <c r="E79" s="70" t="s">
        <v>210</v>
      </c>
      <c r="F79" s="10"/>
      <c r="G79" s="10"/>
      <c r="H79" s="10"/>
      <c r="I79" s="30"/>
      <c r="J79" s="30">
        <v>3273140</v>
      </c>
      <c r="K79" s="10"/>
    </row>
    <row r="80" spans="1:14" s="3" customFormat="1" ht="24" customHeight="1">
      <c r="A80" s="42" t="s">
        <v>101</v>
      </c>
      <c r="B80" s="42" t="s">
        <v>102</v>
      </c>
      <c r="C80" s="33" t="s">
        <v>17</v>
      </c>
      <c r="D80" s="7" t="s">
        <v>103</v>
      </c>
      <c r="E80" s="11"/>
      <c r="F80" s="40"/>
      <c r="G80" s="40"/>
      <c r="H80" s="40"/>
      <c r="I80" s="34"/>
      <c r="J80" s="34">
        <f>J81+J82+J83+J84+J85+J86+J87</f>
        <v>8704934</v>
      </c>
      <c r="K80" s="9"/>
    </row>
    <row r="81" spans="1:11" s="3" customFormat="1" ht="32.25" customHeight="1">
      <c r="A81" s="42"/>
      <c r="B81" s="133">
        <v>3122</v>
      </c>
      <c r="C81" s="136"/>
      <c r="D81" s="17" t="s">
        <v>35</v>
      </c>
      <c r="E81" s="70" t="s">
        <v>204</v>
      </c>
      <c r="F81" s="40"/>
      <c r="G81" s="40"/>
      <c r="H81" s="40"/>
      <c r="I81" s="34"/>
      <c r="J81" s="30">
        <v>1350000</v>
      </c>
      <c r="K81" s="9"/>
    </row>
    <row r="82" spans="1:11" s="3" customFormat="1" ht="108.75" hidden="1" customHeight="1">
      <c r="A82" s="42"/>
      <c r="F82" s="40"/>
      <c r="G82" s="40"/>
      <c r="H82" s="40"/>
      <c r="I82" s="34"/>
      <c r="J82" s="121"/>
      <c r="K82" s="9"/>
    </row>
    <row r="83" spans="1:11" s="3" customFormat="1" ht="81.75" hidden="1" customHeight="1">
      <c r="A83" s="42"/>
      <c r="B83" s="133">
        <v>3122</v>
      </c>
      <c r="C83" s="136"/>
      <c r="D83" s="17"/>
      <c r="E83" s="70"/>
      <c r="F83" s="40"/>
      <c r="G83" s="40"/>
      <c r="H83" s="40"/>
      <c r="I83" s="34"/>
      <c r="J83" s="30"/>
      <c r="K83" s="9"/>
    </row>
    <row r="84" spans="1:11" s="3" customFormat="1" ht="81" customHeight="1">
      <c r="A84" s="126"/>
      <c r="B84" s="138">
        <v>3142</v>
      </c>
      <c r="C84" s="144"/>
      <c r="D84" s="38" t="s">
        <v>37</v>
      </c>
      <c r="E84" s="70" t="s">
        <v>104</v>
      </c>
      <c r="F84" s="10"/>
      <c r="G84" s="10"/>
      <c r="H84" s="10"/>
      <c r="I84" s="30"/>
      <c r="J84" s="30">
        <f>7354934-6837</f>
        <v>7348097</v>
      </c>
      <c r="K84" s="9"/>
    </row>
    <row r="85" spans="1:11" s="3" customFormat="1" ht="55.5" customHeight="1">
      <c r="A85" s="126"/>
      <c r="B85" s="138">
        <v>3142</v>
      </c>
      <c r="C85" s="144"/>
      <c r="D85" s="38" t="s">
        <v>37</v>
      </c>
      <c r="E85" s="70" t="s">
        <v>195</v>
      </c>
      <c r="F85" s="10"/>
      <c r="G85" s="10"/>
      <c r="H85" s="10"/>
      <c r="I85" s="30"/>
      <c r="J85" s="30">
        <v>2279</v>
      </c>
      <c r="K85" s="9"/>
    </row>
    <row r="86" spans="1:11" s="3" customFormat="1" ht="64.5" customHeight="1">
      <c r="A86" s="126"/>
      <c r="B86" s="138">
        <v>3142</v>
      </c>
      <c r="C86" s="144"/>
      <c r="D86" s="38" t="s">
        <v>37</v>
      </c>
      <c r="E86" s="70" t="s">
        <v>196</v>
      </c>
      <c r="F86" s="10"/>
      <c r="G86" s="10"/>
      <c r="H86" s="10"/>
      <c r="I86" s="30"/>
      <c r="J86" s="30">
        <v>2279</v>
      </c>
      <c r="K86" s="9"/>
    </row>
    <row r="87" spans="1:11" s="3" customFormat="1" ht="61.5" customHeight="1">
      <c r="A87" s="126"/>
      <c r="B87" s="138">
        <v>3142</v>
      </c>
      <c r="C87" s="144"/>
      <c r="D87" s="38" t="s">
        <v>37</v>
      </c>
      <c r="E87" s="70" t="s">
        <v>197</v>
      </c>
      <c r="F87" s="10"/>
      <c r="G87" s="10"/>
      <c r="H87" s="10"/>
      <c r="I87" s="30"/>
      <c r="J87" s="30">
        <v>2279</v>
      </c>
      <c r="K87" s="9"/>
    </row>
    <row r="88" spans="1:11" s="3" customFormat="1" ht="34.5" customHeight="1">
      <c r="A88" s="42" t="s">
        <v>126</v>
      </c>
      <c r="B88" s="42" t="s">
        <v>121</v>
      </c>
      <c r="C88" s="42" t="s">
        <v>122</v>
      </c>
      <c r="D88" s="6" t="s">
        <v>123</v>
      </c>
      <c r="E88" s="9"/>
      <c r="F88" s="10"/>
      <c r="G88" s="10"/>
      <c r="H88" s="10"/>
      <c r="I88" s="30"/>
      <c r="J88" s="34">
        <f>J89</f>
        <v>61000</v>
      </c>
      <c r="K88" s="9"/>
    </row>
    <row r="89" spans="1:11" s="3" customFormat="1" ht="64.5" customHeight="1">
      <c r="A89" s="126"/>
      <c r="B89" s="123" t="s">
        <v>15</v>
      </c>
      <c r="C89" s="123"/>
      <c r="D89" s="17" t="s">
        <v>16</v>
      </c>
      <c r="E89" s="97" t="s">
        <v>188</v>
      </c>
      <c r="F89" s="49"/>
      <c r="G89" s="49"/>
      <c r="H89" s="49"/>
      <c r="I89" s="30"/>
      <c r="J89" s="30">
        <f>25000+36000</f>
        <v>61000</v>
      </c>
      <c r="K89" s="9"/>
    </row>
    <row r="90" spans="1:11" ht="27.75" customHeight="1">
      <c r="A90" s="42" t="s">
        <v>22</v>
      </c>
      <c r="B90" s="42" t="s">
        <v>25</v>
      </c>
      <c r="C90" s="125"/>
      <c r="D90" s="6" t="s">
        <v>23</v>
      </c>
      <c r="E90" s="77"/>
      <c r="F90" s="10"/>
      <c r="G90" s="10"/>
      <c r="H90" s="10"/>
      <c r="I90" s="34"/>
      <c r="J90" s="34">
        <f>J91+J94</f>
        <v>749000</v>
      </c>
      <c r="K90" s="10"/>
    </row>
    <row r="91" spans="1:11" ht="62.25" customHeight="1">
      <c r="A91" s="42" t="s">
        <v>68</v>
      </c>
      <c r="B91" s="42" t="s">
        <v>71</v>
      </c>
      <c r="C91" s="42">
        <v>1020</v>
      </c>
      <c r="D91" s="71" t="s">
        <v>69</v>
      </c>
      <c r="E91" s="77"/>
      <c r="F91" s="10"/>
      <c r="G91" s="10"/>
      <c r="H91" s="10"/>
      <c r="I91" s="34"/>
      <c r="J91" s="34">
        <f>J92+J93</f>
        <v>700000</v>
      </c>
      <c r="K91" s="10"/>
    </row>
    <row r="92" spans="1:11" ht="66.75" customHeight="1">
      <c r="A92" s="42"/>
      <c r="B92" s="123" t="s">
        <v>53</v>
      </c>
      <c r="C92" s="125"/>
      <c r="D92" s="17" t="s">
        <v>8</v>
      </c>
      <c r="E92" s="79" t="s">
        <v>91</v>
      </c>
      <c r="F92" s="49"/>
      <c r="G92" s="49"/>
      <c r="H92" s="49"/>
      <c r="I92" s="30"/>
      <c r="J92" s="30">
        <v>250000</v>
      </c>
      <c r="K92" s="10"/>
    </row>
    <row r="93" spans="1:11" ht="54.75" customHeight="1">
      <c r="A93" s="42"/>
      <c r="B93" s="123" t="s">
        <v>53</v>
      </c>
      <c r="C93" s="125"/>
      <c r="D93" s="17" t="s">
        <v>8</v>
      </c>
      <c r="E93" s="80" t="s">
        <v>150</v>
      </c>
      <c r="F93" s="49"/>
      <c r="G93" s="49"/>
      <c r="H93" s="49"/>
      <c r="I93" s="30"/>
      <c r="J93" s="30">
        <v>450000</v>
      </c>
      <c r="K93" s="10"/>
    </row>
    <row r="94" spans="1:11" ht="30.75" customHeight="1">
      <c r="A94" s="42" t="s">
        <v>127</v>
      </c>
      <c r="B94" s="42" t="s">
        <v>121</v>
      </c>
      <c r="C94" s="42" t="s">
        <v>122</v>
      </c>
      <c r="D94" s="71" t="s">
        <v>123</v>
      </c>
      <c r="E94" s="76"/>
      <c r="F94" s="49"/>
      <c r="G94" s="49"/>
      <c r="H94" s="49"/>
      <c r="I94" s="30"/>
      <c r="J94" s="34">
        <f>J95</f>
        <v>49000</v>
      </c>
      <c r="K94" s="10"/>
    </row>
    <row r="95" spans="1:11" ht="78" customHeight="1">
      <c r="A95" s="123"/>
      <c r="B95" s="123" t="s">
        <v>15</v>
      </c>
      <c r="C95" s="123"/>
      <c r="D95" s="17" t="s">
        <v>16</v>
      </c>
      <c r="E95" s="98" t="s">
        <v>149</v>
      </c>
      <c r="F95" s="49"/>
      <c r="G95" s="49"/>
      <c r="H95" s="49"/>
      <c r="I95" s="30"/>
      <c r="J95" s="30">
        <v>49000</v>
      </c>
      <c r="K95" s="10"/>
    </row>
    <row r="96" spans="1:11" ht="26.25">
      <c r="A96" s="42" t="s">
        <v>24</v>
      </c>
      <c r="B96" s="43">
        <v>10</v>
      </c>
      <c r="C96" s="149"/>
      <c r="D96" s="6" t="s">
        <v>26</v>
      </c>
      <c r="E96" s="77"/>
      <c r="F96" s="10"/>
      <c r="G96" s="10"/>
      <c r="H96" s="10"/>
      <c r="I96" s="18"/>
      <c r="J96" s="34">
        <f>J97+J99+J101+J103+J105</f>
        <v>4306800</v>
      </c>
      <c r="K96" s="10"/>
    </row>
    <row r="97" spans="1:11" ht="25.5">
      <c r="A97" s="22" t="s">
        <v>57</v>
      </c>
      <c r="B97" s="22" t="s">
        <v>58</v>
      </c>
      <c r="C97" s="22" t="s">
        <v>30</v>
      </c>
      <c r="D97" s="51" t="s">
        <v>59</v>
      </c>
      <c r="E97" s="81"/>
      <c r="F97" s="49"/>
      <c r="G97" s="49"/>
      <c r="H97" s="49"/>
      <c r="I97" s="34"/>
      <c r="J97" s="34">
        <f>J98</f>
        <v>76900</v>
      </c>
      <c r="K97" s="10"/>
    </row>
    <row r="98" spans="1:11" ht="39.75" customHeight="1">
      <c r="A98" s="124"/>
      <c r="B98" s="124" t="s">
        <v>15</v>
      </c>
      <c r="C98" s="124"/>
      <c r="D98" s="23" t="s">
        <v>16</v>
      </c>
      <c r="E98" s="61" t="s">
        <v>151</v>
      </c>
      <c r="F98" s="49"/>
      <c r="G98" s="49"/>
      <c r="H98" s="49"/>
      <c r="I98" s="30"/>
      <c r="J98" s="30">
        <v>76900</v>
      </c>
      <c r="K98" s="10"/>
    </row>
    <row r="99" spans="1:11" ht="15">
      <c r="A99" s="42" t="s">
        <v>27</v>
      </c>
      <c r="B99" s="43">
        <v>4030</v>
      </c>
      <c r="C99" s="21" t="s">
        <v>28</v>
      </c>
      <c r="D99" s="7" t="s">
        <v>29</v>
      </c>
      <c r="E99" s="77"/>
      <c r="F99" s="10"/>
      <c r="G99" s="10"/>
      <c r="H99" s="10"/>
      <c r="I99" s="18"/>
      <c r="J99" s="34">
        <f>J100</f>
        <v>49900</v>
      </c>
      <c r="K99" s="10"/>
    </row>
    <row r="100" spans="1:11" ht="28.5" customHeight="1">
      <c r="A100" s="123"/>
      <c r="B100" s="123" t="s">
        <v>15</v>
      </c>
      <c r="C100" s="123"/>
      <c r="D100" s="17" t="s">
        <v>16</v>
      </c>
      <c r="E100" s="61" t="s">
        <v>76</v>
      </c>
      <c r="F100" s="10"/>
      <c r="G100" s="10"/>
      <c r="H100" s="10"/>
      <c r="I100" s="30"/>
      <c r="J100" s="30">
        <v>49900</v>
      </c>
      <c r="K100" s="10"/>
    </row>
    <row r="101" spans="1:11" ht="28.5" customHeight="1">
      <c r="A101" s="21" t="s">
        <v>98</v>
      </c>
      <c r="B101" s="22" t="s">
        <v>99</v>
      </c>
      <c r="C101" s="21" t="s">
        <v>28</v>
      </c>
      <c r="D101" s="7" t="s">
        <v>100</v>
      </c>
      <c r="E101" s="61"/>
      <c r="F101" s="10"/>
      <c r="G101" s="10"/>
      <c r="H101" s="10"/>
      <c r="I101" s="30"/>
      <c r="J101" s="34">
        <f>J102</f>
        <v>1530000</v>
      </c>
      <c r="K101" s="10"/>
    </row>
    <row r="102" spans="1:11" ht="125.25" customHeight="1">
      <c r="A102" s="123"/>
      <c r="B102" s="123" t="s">
        <v>15</v>
      </c>
      <c r="C102" s="123"/>
      <c r="D102" s="17" t="s">
        <v>16</v>
      </c>
      <c r="E102" s="82" t="s">
        <v>152</v>
      </c>
      <c r="F102" s="10"/>
      <c r="G102" s="10"/>
      <c r="H102" s="10"/>
      <c r="I102" s="30"/>
      <c r="J102" s="30">
        <v>1530000</v>
      </c>
      <c r="K102" s="10"/>
    </row>
    <row r="103" spans="1:11" ht="32.25" customHeight="1">
      <c r="A103" s="72" t="s">
        <v>83</v>
      </c>
      <c r="B103" s="138">
        <v>7340</v>
      </c>
      <c r="C103" s="72" t="s">
        <v>17</v>
      </c>
      <c r="D103" s="62" t="s">
        <v>84</v>
      </c>
      <c r="E103" s="82"/>
      <c r="F103" s="49"/>
      <c r="G103" s="49"/>
      <c r="H103" s="49"/>
      <c r="I103" s="30"/>
      <c r="J103" s="34">
        <f>J104</f>
        <v>2600000</v>
      </c>
      <c r="K103" s="10"/>
    </row>
    <row r="104" spans="1:11" ht="45.75" customHeight="1">
      <c r="A104" s="72"/>
      <c r="B104" s="124" t="s">
        <v>86</v>
      </c>
      <c r="C104" s="124"/>
      <c r="D104" s="23" t="s">
        <v>87</v>
      </c>
      <c r="E104" s="61" t="s">
        <v>85</v>
      </c>
      <c r="F104" s="49"/>
      <c r="G104" s="49"/>
      <c r="H104" s="49"/>
      <c r="I104" s="30"/>
      <c r="J104" s="30">
        <v>2600000</v>
      </c>
      <c r="K104" s="10"/>
    </row>
    <row r="105" spans="1:11" ht="31.5" customHeight="1">
      <c r="A105" s="72" t="s">
        <v>202</v>
      </c>
      <c r="B105" s="124" t="s">
        <v>121</v>
      </c>
      <c r="C105" s="42" t="s">
        <v>122</v>
      </c>
      <c r="D105" s="6" t="s">
        <v>123</v>
      </c>
      <c r="E105" s="61"/>
      <c r="F105" s="49"/>
      <c r="G105" s="49"/>
      <c r="H105" s="49"/>
      <c r="I105" s="30"/>
      <c r="J105" s="34">
        <f>J106</f>
        <v>50000</v>
      </c>
      <c r="K105" s="10"/>
    </row>
    <row r="106" spans="1:11" ht="81.75" customHeight="1">
      <c r="A106" s="72"/>
      <c r="B106" s="123" t="s">
        <v>15</v>
      </c>
      <c r="C106" s="123"/>
      <c r="D106" s="17" t="s">
        <v>16</v>
      </c>
      <c r="E106" s="102" t="s">
        <v>203</v>
      </c>
      <c r="F106" s="49"/>
      <c r="G106" s="49"/>
      <c r="H106" s="49"/>
      <c r="I106" s="30"/>
      <c r="J106" s="30">
        <v>50000</v>
      </c>
      <c r="K106" s="10"/>
    </row>
    <row r="107" spans="1:11" ht="25.5">
      <c r="A107" s="42" t="s">
        <v>31</v>
      </c>
      <c r="B107" s="43">
        <v>11</v>
      </c>
      <c r="C107" s="149"/>
      <c r="D107" s="24" t="s">
        <v>32</v>
      </c>
      <c r="E107" s="77"/>
      <c r="F107" s="10"/>
      <c r="G107" s="10"/>
      <c r="H107" s="10"/>
      <c r="I107" s="34"/>
      <c r="J107" s="34">
        <f>J108</f>
        <v>1100000</v>
      </c>
      <c r="K107" s="10"/>
    </row>
    <row r="108" spans="1:11" ht="63.75">
      <c r="A108" s="21" t="s">
        <v>48</v>
      </c>
      <c r="B108" s="22" t="s">
        <v>49</v>
      </c>
      <c r="C108" s="21" t="s">
        <v>47</v>
      </c>
      <c r="D108" s="7" t="s">
        <v>50</v>
      </c>
      <c r="E108" s="77"/>
      <c r="F108" s="10"/>
      <c r="G108" s="10"/>
      <c r="H108" s="10"/>
      <c r="I108" s="18"/>
      <c r="J108" s="34">
        <f>J109+J110</f>
        <v>1100000</v>
      </c>
      <c r="K108" s="10"/>
    </row>
    <row r="109" spans="1:11" ht="30">
      <c r="A109" s="42"/>
      <c r="B109" s="123" t="s">
        <v>53</v>
      </c>
      <c r="C109" s="123"/>
      <c r="D109" s="23" t="s">
        <v>8</v>
      </c>
      <c r="E109" s="83" t="s">
        <v>77</v>
      </c>
      <c r="F109" s="49"/>
      <c r="G109" s="49"/>
      <c r="H109" s="49"/>
      <c r="I109" s="30"/>
      <c r="J109" s="30">
        <v>600000</v>
      </c>
      <c r="K109" s="10"/>
    </row>
    <row r="110" spans="1:11" ht="30.75" customHeight="1">
      <c r="A110" s="42"/>
      <c r="B110" s="123" t="s">
        <v>53</v>
      </c>
      <c r="C110" s="123"/>
      <c r="D110" s="23" t="s">
        <v>8</v>
      </c>
      <c r="E110" s="83" t="s">
        <v>154</v>
      </c>
      <c r="F110" s="49"/>
      <c r="G110" s="49"/>
      <c r="H110" s="49"/>
      <c r="I110" s="30"/>
      <c r="J110" s="30">
        <v>500000</v>
      </c>
      <c r="K110" s="10"/>
    </row>
    <row r="111" spans="1:11" ht="25.5">
      <c r="A111" s="42" t="s">
        <v>33</v>
      </c>
      <c r="B111" s="45">
        <v>12</v>
      </c>
      <c r="C111" s="120"/>
      <c r="D111" s="4" t="s">
        <v>34</v>
      </c>
      <c r="E111" s="84"/>
      <c r="F111" s="10"/>
      <c r="G111" s="10"/>
      <c r="H111" s="10"/>
      <c r="I111" s="34"/>
      <c r="J111" s="34">
        <f>J112+J116+J118+J120+J127+J139+J141+J114</f>
        <v>47061610</v>
      </c>
      <c r="K111" s="10"/>
    </row>
    <row r="112" spans="1:11" ht="25.5">
      <c r="A112" s="42" t="s">
        <v>199</v>
      </c>
      <c r="B112" s="45"/>
      <c r="C112" s="46" t="s">
        <v>165</v>
      </c>
      <c r="D112" s="4" t="s">
        <v>200</v>
      </c>
      <c r="E112" s="84"/>
      <c r="F112" s="10"/>
      <c r="G112" s="10"/>
      <c r="H112" s="10"/>
      <c r="I112" s="34"/>
      <c r="J112" s="34">
        <f>J113</f>
        <v>278500</v>
      </c>
      <c r="K112" s="10"/>
    </row>
    <row r="113" spans="1:11" ht="74.25" customHeight="1">
      <c r="A113" s="42"/>
      <c r="B113" s="123" t="s">
        <v>109</v>
      </c>
      <c r="C113" s="123"/>
      <c r="D113" s="17" t="s">
        <v>110</v>
      </c>
      <c r="E113" s="116" t="s">
        <v>201</v>
      </c>
      <c r="F113" s="10"/>
      <c r="G113" s="10"/>
      <c r="H113" s="10"/>
      <c r="I113" s="34"/>
      <c r="J113" s="30">
        <v>278500</v>
      </c>
      <c r="K113" s="10"/>
    </row>
    <row r="114" spans="1:11" ht="57" customHeight="1">
      <c r="A114" s="42" t="s">
        <v>233</v>
      </c>
      <c r="B114" s="123"/>
      <c r="C114" s="161"/>
      <c r="D114" s="7" t="s">
        <v>234</v>
      </c>
      <c r="E114" s="162"/>
      <c r="F114" s="10"/>
      <c r="G114" s="10"/>
      <c r="H114" s="10"/>
      <c r="I114" s="34"/>
      <c r="J114" s="34">
        <f>J115</f>
        <v>6200000</v>
      </c>
      <c r="K114" s="10"/>
    </row>
    <row r="115" spans="1:11" ht="64.5" customHeight="1">
      <c r="A115" s="42"/>
      <c r="B115" s="123" t="s">
        <v>109</v>
      </c>
      <c r="C115" s="161"/>
      <c r="D115" s="17" t="s">
        <v>110</v>
      </c>
      <c r="E115" s="162" t="s">
        <v>236</v>
      </c>
      <c r="F115" s="10"/>
      <c r="G115" s="10"/>
      <c r="H115" s="10"/>
      <c r="I115" s="34"/>
      <c r="J115" s="30">
        <v>6200000</v>
      </c>
      <c r="K115" s="10"/>
    </row>
    <row r="116" spans="1:11" ht="25.5">
      <c r="A116" s="42" t="s">
        <v>164</v>
      </c>
      <c r="B116" s="45">
        <v>6030</v>
      </c>
      <c r="C116" s="46" t="s">
        <v>165</v>
      </c>
      <c r="D116" s="11" t="s">
        <v>166</v>
      </c>
      <c r="E116" s="84"/>
      <c r="F116" s="10"/>
      <c r="G116" s="10"/>
      <c r="H116" s="10"/>
      <c r="I116" s="34"/>
      <c r="J116" s="34">
        <f>J117</f>
        <v>273000</v>
      </c>
      <c r="K116" s="10"/>
    </row>
    <row r="117" spans="1:11" ht="33.75" customHeight="1">
      <c r="A117" s="42"/>
      <c r="B117" s="124" t="s">
        <v>15</v>
      </c>
      <c r="C117" s="150"/>
      <c r="D117" s="23" t="s">
        <v>16</v>
      </c>
      <c r="E117" s="115" t="s">
        <v>172</v>
      </c>
      <c r="F117" s="10"/>
      <c r="G117" s="10"/>
      <c r="H117" s="10"/>
      <c r="I117" s="34"/>
      <c r="J117" s="30">
        <f>95000+178000</f>
        <v>273000</v>
      </c>
      <c r="K117" s="10"/>
    </row>
    <row r="118" spans="1:11" ht="25.5">
      <c r="A118" s="43">
        <v>1217322</v>
      </c>
      <c r="B118" s="43">
        <v>7322</v>
      </c>
      <c r="C118" s="48" t="s">
        <v>17</v>
      </c>
      <c r="D118" s="27" t="s">
        <v>96</v>
      </c>
      <c r="E118" s="61"/>
      <c r="F118" s="49"/>
      <c r="G118" s="49"/>
      <c r="H118" s="49"/>
      <c r="I118" s="34"/>
      <c r="J118" s="34">
        <f>J119</f>
        <v>5000000</v>
      </c>
      <c r="K118" s="10"/>
    </row>
    <row r="119" spans="1:11" ht="48" customHeight="1">
      <c r="A119" s="130"/>
      <c r="B119" s="138">
        <v>3142</v>
      </c>
      <c r="C119" s="144"/>
      <c r="D119" s="20" t="s">
        <v>37</v>
      </c>
      <c r="E119" s="85" t="s">
        <v>97</v>
      </c>
      <c r="F119" s="49"/>
      <c r="G119" s="49"/>
      <c r="H119" s="49"/>
      <c r="I119" s="30"/>
      <c r="J119" s="30">
        <v>5000000</v>
      </c>
      <c r="K119" s="10"/>
    </row>
    <row r="120" spans="1:11" ht="26.25" customHeight="1">
      <c r="A120" s="45">
        <v>1217330</v>
      </c>
      <c r="B120" s="45">
        <v>7330</v>
      </c>
      <c r="C120" s="46" t="s">
        <v>17</v>
      </c>
      <c r="D120" s="11" t="s">
        <v>153</v>
      </c>
      <c r="E120" s="86"/>
      <c r="F120" s="49"/>
      <c r="G120" s="49"/>
      <c r="H120" s="49"/>
      <c r="I120" s="34"/>
      <c r="J120" s="34">
        <f>J121+J122+J123+J124+J125+J126</f>
        <v>18535005</v>
      </c>
      <c r="K120" s="10"/>
    </row>
    <row r="121" spans="1:11" ht="31.5" customHeight="1">
      <c r="A121" s="143"/>
      <c r="B121" s="137" t="s">
        <v>36</v>
      </c>
      <c r="C121" s="151"/>
      <c r="D121" s="23" t="s">
        <v>35</v>
      </c>
      <c r="E121" s="83" t="s">
        <v>136</v>
      </c>
      <c r="F121" s="49"/>
      <c r="G121" s="49"/>
      <c r="H121" s="49"/>
      <c r="I121" s="30"/>
      <c r="J121" s="30">
        <v>50000</v>
      </c>
      <c r="K121" s="10"/>
    </row>
    <row r="122" spans="1:11" ht="33" customHeight="1">
      <c r="A122" s="143"/>
      <c r="B122" s="137" t="s">
        <v>36</v>
      </c>
      <c r="C122" s="151"/>
      <c r="D122" s="23" t="s">
        <v>35</v>
      </c>
      <c r="E122" s="83" t="s">
        <v>159</v>
      </c>
      <c r="F122" s="49"/>
      <c r="G122" s="49"/>
      <c r="H122" s="49"/>
      <c r="I122" s="30"/>
      <c r="J122" s="30">
        <v>100000</v>
      </c>
      <c r="K122" s="10"/>
    </row>
    <row r="123" spans="1:11" ht="63.75" customHeight="1">
      <c r="A123" s="143"/>
      <c r="B123" s="137" t="s">
        <v>36</v>
      </c>
      <c r="C123" s="151"/>
      <c r="D123" s="23" t="s">
        <v>35</v>
      </c>
      <c r="E123" s="83" t="s">
        <v>219</v>
      </c>
      <c r="F123" s="49"/>
      <c r="G123" s="49"/>
      <c r="H123" s="49"/>
      <c r="I123" s="30"/>
      <c r="J123" s="30">
        <v>50000</v>
      </c>
      <c r="K123" s="10"/>
    </row>
    <row r="124" spans="1:11" ht="23.25" customHeight="1">
      <c r="A124" s="144"/>
      <c r="B124" s="138">
        <v>3142</v>
      </c>
      <c r="C124" s="144"/>
      <c r="D124" s="38" t="s">
        <v>37</v>
      </c>
      <c r="E124" s="88" t="s">
        <v>67</v>
      </c>
      <c r="F124" s="49"/>
      <c r="G124" s="49"/>
      <c r="H124" s="49"/>
      <c r="I124" s="30"/>
      <c r="J124" s="30">
        <f>2500000+1000000</f>
        <v>3500000</v>
      </c>
      <c r="K124" s="10"/>
    </row>
    <row r="125" spans="1:11" ht="27" customHeight="1">
      <c r="A125" s="144"/>
      <c r="B125" s="138">
        <v>3142</v>
      </c>
      <c r="C125" s="144"/>
      <c r="D125" s="38" t="s">
        <v>37</v>
      </c>
      <c r="E125" s="87" t="s">
        <v>60</v>
      </c>
      <c r="F125" s="49"/>
      <c r="G125" s="49"/>
      <c r="H125" s="49"/>
      <c r="I125" s="30"/>
      <c r="J125" s="30">
        <f>7280000-2744995</f>
        <v>4535005</v>
      </c>
      <c r="K125" s="10"/>
    </row>
    <row r="126" spans="1:11" ht="52.5" customHeight="1">
      <c r="A126" s="144"/>
      <c r="B126" s="138">
        <v>3142</v>
      </c>
      <c r="C126" s="144"/>
      <c r="D126" s="38" t="s">
        <v>37</v>
      </c>
      <c r="E126" s="61" t="s">
        <v>156</v>
      </c>
      <c r="F126" s="49"/>
      <c r="G126" s="49"/>
      <c r="H126" s="49"/>
      <c r="I126" s="30"/>
      <c r="J126" s="30">
        <v>10300000</v>
      </c>
      <c r="K126" s="10"/>
    </row>
    <row r="127" spans="1:11" ht="57.75" customHeight="1">
      <c r="A127" s="22" t="s">
        <v>39</v>
      </c>
      <c r="B127" s="54">
        <v>7461</v>
      </c>
      <c r="C127" s="22" t="s">
        <v>40</v>
      </c>
      <c r="D127" s="51" t="s">
        <v>41</v>
      </c>
      <c r="E127" s="86"/>
      <c r="F127" s="49"/>
      <c r="G127" s="49"/>
      <c r="H127" s="49"/>
      <c r="I127" s="34"/>
      <c r="J127" s="34">
        <f>J128+J129+J130+J131+J132+J133+J134+J135+J136+J137+J138</f>
        <v>9066825</v>
      </c>
      <c r="K127" s="49"/>
    </row>
    <row r="128" spans="1:11" ht="36.75" customHeight="1">
      <c r="A128" s="126"/>
      <c r="B128" s="140">
        <v>3132</v>
      </c>
      <c r="C128" s="152"/>
      <c r="D128" s="23" t="s">
        <v>8</v>
      </c>
      <c r="E128" s="87" t="s">
        <v>61</v>
      </c>
      <c r="F128" s="49"/>
      <c r="G128" s="49"/>
      <c r="H128" s="49"/>
      <c r="I128" s="55"/>
      <c r="J128" s="55">
        <v>2900000</v>
      </c>
      <c r="K128" s="49"/>
    </row>
    <row r="129" spans="1:11" ht="33" customHeight="1">
      <c r="A129" s="126"/>
      <c r="B129" s="140">
        <v>3132</v>
      </c>
      <c r="C129" s="152"/>
      <c r="D129" s="23" t="s">
        <v>8</v>
      </c>
      <c r="E129" s="83" t="s">
        <v>93</v>
      </c>
      <c r="F129" s="49"/>
      <c r="G129" s="49"/>
      <c r="H129" s="49"/>
      <c r="I129" s="55"/>
      <c r="J129" s="55">
        <v>50000</v>
      </c>
      <c r="K129" s="49"/>
    </row>
    <row r="130" spans="1:11" ht="48.75" customHeight="1">
      <c r="A130" s="126"/>
      <c r="B130" s="140">
        <v>3132</v>
      </c>
      <c r="C130" s="152"/>
      <c r="D130" s="23" t="s">
        <v>8</v>
      </c>
      <c r="E130" s="83" t="s">
        <v>221</v>
      </c>
      <c r="F130" s="49"/>
      <c r="G130" s="49"/>
      <c r="H130" s="49"/>
      <c r="I130" s="55"/>
      <c r="J130" s="55">
        <f>2800000+1189825</f>
        <v>3989825</v>
      </c>
      <c r="K130" s="49"/>
    </row>
    <row r="131" spans="1:11" ht="87" customHeight="1">
      <c r="A131" s="126"/>
      <c r="B131" s="140">
        <v>3132</v>
      </c>
      <c r="C131" s="152"/>
      <c r="D131" s="23" t="s">
        <v>8</v>
      </c>
      <c r="E131" s="87" t="s">
        <v>94</v>
      </c>
      <c r="F131" s="49"/>
      <c r="G131" s="49"/>
      <c r="H131" s="49"/>
      <c r="I131" s="55"/>
      <c r="J131" s="55">
        <v>1600000</v>
      </c>
      <c r="K131" s="49"/>
    </row>
    <row r="132" spans="1:11" ht="63" customHeight="1">
      <c r="A132" s="126"/>
      <c r="B132" s="140">
        <v>3132</v>
      </c>
      <c r="C132" s="152"/>
      <c r="D132" s="23" t="s">
        <v>8</v>
      </c>
      <c r="E132" s="101" t="s">
        <v>212</v>
      </c>
      <c r="F132" s="49"/>
      <c r="G132" s="49"/>
      <c r="H132" s="49"/>
      <c r="I132" s="55"/>
      <c r="J132" s="55">
        <v>100000</v>
      </c>
      <c r="K132" s="49"/>
    </row>
    <row r="133" spans="1:11" ht="30" customHeight="1">
      <c r="A133" s="126"/>
      <c r="B133" s="140">
        <v>3132</v>
      </c>
      <c r="C133" s="152"/>
      <c r="D133" s="23" t="s">
        <v>8</v>
      </c>
      <c r="E133" s="101" t="s">
        <v>213</v>
      </c>
      <c r="F133" s="49"/>
      <c r="G133" s="49"/>
      <c r="H133" s="49"/>
      <c r="I133" s="55"/>
      <c r="J133" s="55">
        <v>86000</v>
      </c>
      <c r="K133" s="49"/>
    </row>
    <row r="134" spans="1:11" ht="36.75" customHeight="1">
      <c r="A134" s="126"/>
      <c r="B134" s="140">
        <v>3132</v>
      </c>
      <c r="C134" s="152"/>
      <c r="D134" s="23" t="s">
        <v>8</v>
      </c>
      <c r="E134" s="101" t="s">
        <v>220</v>
      </c>
      <c r="F134" s="49"/>
      <c r="G134" s="49"/>
      <c r="H134" s="49"/>
      <c r="I134" s="55"/>
      <c r="J134" s="55">
        <v>61000</v>
      </c>
      <c r="K134" s="49"/>
    </row>
    <row r="135" spans="1:11" ht="66" customHeight="1">
      <c r="A135" s="126"/>
      <c r="B135" s="140">
        <v>3132</v>
      </c>
      <c r="C135" s="152"/>
      <c r="D135" s="23" t="s">
        <v>8</v>
      </c>
      <c r="E135" s="101" t="s">
        <v>214</v>
      </c>
      <c r="F135" s="49"/>
      <c r="G135" s="49"/>
      <c r="H135" s="49"/>
      <c r="I135" s="55"/>
      <c r="J135" s="55">
        <v>70000</v>
      </c>
      <c r="K135" s="49"/>
    </row>
    <row r="136" spans="1:11" ht="44.25" customHeight="1">
      <c r="A136" s="126"/>
      <c r="B136" s="140">
        <v>3132</v>
      </c>
      <c r="C136" s="152"/>
      <c r="D136" s="23" t="s">
        <v>8</v>
      </c>
      <c r="E136" s="101" t="s">
        <v>215</v>
      </c>
      <c r="F136" s="49"/>
      <c r="G136" s="49"/>
      <c r="H136" s="49"/>
      <c r="I136" s="55"/>
      <c r="J136" s="55">
        <v>70000</v>
      </c>
      <c r="K136" s="49"/>
    </row>
    <row r="137" spans="1:11" ht="51.75" customHeight="1">
      <c r="A137" s="126"/>
      <c r="B137" s="140">
        <v>3132</v>
      </c>
      <c r="C137" s="152"/>
      <c r="D137" s="23" t="s">
        <v>8</v>
      </c>
      <c r="E137" s="101" t="s">
        <v>216</v>
      </c>
      <c r="F137" s="49"/>
      <c r="G137" s="49"/>
      <c r="H137" s="49"/>
      <c r="I137" s="55"/>
      <c r="J137" s="55">
        <v>140000</v>
      </c>
      <c r="K137" s="49"/>
    </row>
    <row r="138" spans="1:11" ht="46.5" hidden="1" customHeight="1">
      <c r="A138" s="126"/>
      <c r="B138" s="140">
        <v>3132</v>
      </c>
      <c r="C138" s="152"/>
      <c r="D138" s="23" t="s">
        <v>8</v>
      </c>
      <c r="E138" s="83"/>
      <c r="F138" s="49"/>
      <c r="G138" s="49"/>
      <c r="H138" s="49"/>
      <c r="I138" s="55"/>
      <c r="J138" s="55"/>
      <c r="K138" s="49"/>
    </row>
    <row r="139" spans="1:11" ht="33" customHeight="1">
      <c r="A139" s="21" t="s">
        <v>128</v>
      </c>
      <c r="B139" s="19">
        <v>7670</v>
      </c>
      <c r="C139" s="33" t="s">
        <v>129</v>
      </c>
      <c r="D139" s="7" t="s">
        <v>130</v>
      </c>
      <c r="E139" s="89"/>
      <c r="F139" s="49"/>
      <c r="G139" s="49"/>
      <c r="H139" s="49"/>
      <c r="I139" s="55"/>
      <c r="J139" s="96">
        <f>J140</f>
        <v>6708280</v>
      </c>
      <c r="K139" s="49"/>
    </row>
    <row r="140" spans="1:11" ht="65.25" customHeight="1">
      <c r="A140" s="126"/>
      <c r="B140" s="140">
        <v>3210</v>
      </c>
      <c r="C140" s="147"/>
      <c r="D140" s="69" t="s">
        <v>110</v>
      </c>
      <c r="E140" s="101" t="s">
        <v>232</v>
      </c>
      <c r="F140" s="49"/>
      <c r="G140" s="49"/>
      <c r="H140" s="49"/>
      <c r="I140" s="55"/>
      <c r="J140" s="55">
        <f>11000000+84400+1950+101130+1720800-6200000</f>
        <v>6708280</v>
      </c>
      <c r="K140" s="49"/>
    </row>
    <row r="141" spans="1:11" ht="65.25" customHeight="1">
      <c r="A141" s="122">
        <v>1218110</v>
      </c>
      <c r="B141" s="146">
        <v>8110</v>
      </c>
      <c r="C141" s="148" t="s">
        <v>184</v>
      </c>
      <c r="D141" s="51" t="s">
        <v>170</v>
      </c>
      <c r="E141" s="53"/>
      <c r="F141" s="49"/>
      <c r="G141" s="49"/>
      <c r="H141" s="49"/>
      <c r="I141" s="55"/>
      <c r="J141" s="96">
        <f>J142</f>
        <v>1000000</v>
      </c>
      <c r="K141" s="49"/>
    </row>
    <row r="142" spans="1:11" ht="39.75" customHeight="1">
      <c r="A142" s="126"/>
      <c r="B142" s="140">
        <v>3110</v>
      </c>
      <c r="C142" s="147"/>
      <c r="D142" s="17" t="s">
        <v>16</v>
      </c>
      <c r="E142" s="98" t="s">
        <v>171</v>
      </c>
      <c r="F142" s="49"/>
      <c r="G142" s="49"/>
      <c r="H142" s="49"/>
      <c r="I142" s="55"/>
      <c r="J142" s="55">
        <v>1000000</v>
      </c>
      <c r="K142" s="49"/>
    </row>
    <row r="143" spans="1:11" ht="25.5">
      <c r="A143" s="21" t="s">
        <v>44</v>
      </c>
      <c r="B143" s="19">
        <v>31</v>
      </c>
      <c r="C143" s="33"/>
      <c r="D143" s="105" t="s">
        <v>163</v>
      </c>
      <c r="E143" s="90"/>
      <c r="F143" s="10"/>
      <c r="G143" s="10"/>
      <c r="H143" s="10"/>
      <c r="I143" s="18"/>
      <c r="J143" s="18">
        <f>J144+J146+J148+J150</f>
        <v>100450</v>
      </c>
      <c r="K143" s="10"/>
    </row>
    <row r="144" spans="1:11" ht="48.75" customHeight="1">
      <c r="A144" s="21" t="s">
        <v>62</v>
      </c>
      <c r="B144" s="44" t="s">
        <v>13</v>
      </c>
      <c r="C144" s="44" t="s">
        <v>14</v>
      </c>
      <c r="D144" s="16" t="s">
        <v>56</v>
      </c>
      <c r="E144" s="90"/>
      <c r="F144" s="10"/>
      <c r="G144" s="10"/>
      <c r="H144" s="10"/>
      <c r="I144" s="18"/>
      <c r="J144" s="34">
        <f>J145</f>
        <v>30000</v>
      </c>
      <c r="K144" s="10"/>
    </row>
    <row r="145" spans="1:11" ht="25.5" customHeight="1">
      <c r="A145" s="21"/>
      <c r="B145" s="123" t="s">
        <v>15</v>
      </c>
      <c r="C145" s="123"/>
      <c r="D145" s="17" t="s">
        <v>16</v>
      </c>
      <c r="E145" s="76" t="s">
        <v>82</v>
      </c>
      <c r="F145" s="10"/>
      <c r="G145" s="10"/>
      <c r="H145" s="10"/>
      <c r="I145" s="36"/>
      <c r="J145" s="30">
        <v>30000</v>
      </c>
      <c r="K145" s="10"/>
    </row>
    <row r="146" spans="1:11" ht="32.25" customHeight="1">
      <c r="A146" s="21" t="s">
        <v>180</v>
      </c>
      <c r="B146" s="124" t="s">
        <v>121</v>
      </c>
      <c r="C146" s="42" t="s">
        <v>122</v>
      </c>
      <c r="D146" s="6" t="s">
        <v>123</v>
      </c>
      <c r="E146" s="119"/>
      <c r="F146" s="10"/>
      <c r="G146" s="10"/>
      <c r="H146" s="10"/>
      <c r="I146" s="36"/>
      <c r="J146" s="34">
        <f>J147</f>
        <v>23000</v>
      </c>
      <c r="K146" s="10"/>
    </row>
    <row r="147" spans="1:11" ht="65.25" customHeight="1">
      <c r="A147" s="21"/>
      <c r="B147" s="123" t="s">
        <v>15</v>
      </c>
      <c r="C147" s="123"/>
      <c r="D147" s="17" t="s">
        <v>16</v>
      </c>
      <c r="E147" s="119" t="s">
        <v>181</v>
      </c>
      <c r="F147" s="10"/>
      <c r="G147" s="10"/>
      <c r="H147" s="10"/>
      <c r="I147" s="36"/>
      <c r="J147" s="30">
        <v>23000</v>
      </c>
      <c r="K147" s="10"/>
    </row>
    <row r="148" spans="1:11" ht="34.5" customHeight="1">
      <c r="A148" s="21" t="s">
        <v>131</v>
      </c>
      <c r="B148" s="42" t="s">
        <v>132</v>
      </c>
      <c r="C148" s="46" t="s">
        <v>129</v>
      </c>
      <c r="D148" s="11" t="s">
        <v>133</v>
      </c>
      <c r="E148" s="91"/>
      <c r="F148" s="40"/>
      <c r="G148" s="40"/>
      <c r="H148" s="40"/>
      <c r="I148" s="18"/>
      <c r="J148" s="34">
        <f>J149</f>
        <v>39000</v>
      </c>
      <c r="K148" s="10"/>
    </row>
    <row r="149" spans="1:11" ht="32.25" customHeight="1">
      <c r="A149" s="21"/>
      <c r="B149" s="133">
        <v>2281</v>
      </c>
      <c r="C149" s="120"/>
      <c r="D149" s="20" t="s">
        <v>134</v>
      </c>
      <c r="E149" s="79" t="s">
        <v>155</v>
      </c>
      <c r="F149" s="49"/>
      <c r="G149" s="49"/>
      <c r="H149" s="49"/>
      <c r="I149" s="30"/>
      <c r="J149" s="30">
        <v>39000</v>
      </c>
      <c r="K149" s="10"/>
    </row>
    <row r="150" spans="1:11" ht="72" customHeight="1">
      <c r="A150" s="43">
        <v>3117660</v>
      </c>
      <c r="B150" s="45">
        <v>7660</v>
      </c>
      <c r="C150" s="46" t="s">
        <v>129</v>
      </c>
      <c r="D150" s="27" t="s">
        <v>135</v>
      </c>
      <c r="E150" s="92"/>
      <c r="F150" s="10"/>
      <c r="G150" s="10"/>
      <c r="H150" s="10"/>
      <c r="I150" s="36"/>
      <c r="J150" s="34">
        <f>J151</f>
        <v>8450</v>
      </c>
      <c r="K150" s="10"/>
    </row>
    <row r="151" spans="1:11" ht="38.25">
      <c r="A151" s="145"/>
      <c r="B151" s="133">
        <v>2281</v>
      </c>
      <c r="C151" s="120"/>
      <c r="D151" s="20" t="s">
        <v>134</v>
      </c>
      <c r="E151" s="79" t="s">
        <v>155</v>
      </c>
      <c r="F151" s="49"/>
      <c r="G151" s="49"/>
      <c r="H151" s="49"/>
      <c r="I151" s="30"/>
      <c r="J151" s="30">
        <v>8450</v>
      </c>
      <c r="K151" s="10"/>
    </row>
    <row r="152" spans="1:11" ht="15">
      <c r="A152" s="21" t="s">
        <v>45</v>
      </c>
      <c r="B152" s="19">
        <v>37</v>
      </c>
      <c r="C152" s="128"/>
      <c r="D152" s="7" t="s">
        <v>46</v>
      </c>
      <c r="E152" s="90"/>
      <c r="F152" s="10"/>
      <c r="G152" s="10"/>
      <c r="H152" s="10"/>
      <c r="I152" s="18"/>
      <c r="J152" s="34">
        <f>J153+J155</f>
        <v>100000</v>
      </c>
      <c r="K152" s="10"/>
    </row>
    <row r="153" spans="1:11" ht="48.75" customHeight="1">
      <c r="A153" s="21" t="s">
        <v>78</v>
      </c>
      <c r="B153" s="44" t="s">
        <v>13</v>
      </c>
      <c r="C153" s="44" t="s">
        <v>14</v>
      </c>
      <c r="D153" s="62" t="s">
        <v>56</v>
      </c>
      <c r="E153" s="90"/>
      <c r="F153" s="10"/>
      <c r="G153" s="10"/>
      <c r="H153" s="10"/>
      <c r="I153" s="18"/>
      <c r="J153" s="34">
        <f>J154</f>
        <v>50000</v>
      </c>
      <c r="K153" s="10"/>
    </row>
    <row r="154" spans="1:11" ht="18.75" customHeight="1">
      <c r="A154" s="21"/>
      <c r="B154" s="123" t="s">
        <v>15</v>
      </c>
      <c r="C154" s="123"/>
      <c r="D154" s="17" t="s">
        <v>16</v>
      </c>
      <c r="E154" s="93" t="s">
        <v>79</v>
      </c>
      <c r="F154" s="10"/>
      <c r="G154" s="10"/>
      <c r="H154" s="10"/>
      <c r="I154" s="18"/>
      <c r="J154" s="30">
        <v>50000</v>
      </c>
      <c r="K154" s="10"/>
    </row>
    <row r="155" spans="1:11" ht="25.5">
      <c r="A155" s="21" t="s">
        <v>139</v>
      </c>
      <c r="B155" s="42" t="s">
        <v>121</v>
      </c>
      <c r="C155" s="42" t="s">
        <v>122</v>
      </c>
      <c r="D155" s="6" t="s">
        <v>123</v>
      </c>
      <c r="E155" s="94"/>
      <c r="F155" s="40"/>
      <c r="G155" s="40"/>
      <c r="H155" s="40"/>
      <c r="I155" s="18"/>
      <c r="J155" s="34">
        <f>J156</f>
        <v>50000</v>
      </c>
      <c r="K155" s="10"/>
    </row>
    <row r="156" spans="1:11" ht="30">
      <c r="A156" s="21"/>
      <c r="B156" s="123" t="s">
        <v>15</v>
      </c>
      <c r="C156" s="130"/>
      <c r="D156" s="17" t="s">
        <v>16</v>
      </c>
      <c r="E156" s="102" t="s">
        <v>140</v>
      </c>
      <c r="F156" s="49"/>
      <c r="G156" s="49"/>
      <c r="H156" s="49"/>
      <c r="I156" s="34"/>
      <c r="J156" s="30">
        <v>50000</v>
      </c>
      <c r="K156" s="10"/>
    </row>
    <row r="157" spans="1:11" ht="15.75">
      <c r="A157" s="10"/>
      <c r="B157" s="10"/>
      <c r="C157" s="10"/>
      <c r="D157" s="10"/>
      <c r="E157" s="25" t="s">
        <v>42</v>
      </c>
      <c r="F157" s="10"/>
      <c r="G157" s="10"/>
      <c r="H157" s="10"/>
      <c r="I157" s="18"/>
      <c r="J157" s="18">
        <f>J40+J67+J90+J96+J107+J111+J143+J152</f>
        <v>94052910</v>
      </c>
      <c r="K157" s="10"/>
    </row>
    <row r="158" spans="1:11" ht="14.25">
      <c r="A158" s="10"/>
      <c r="B158" s="10"/>
      <c r="C158" s="10"/>
      <c r="D158" s="10"/>
      <c r="E158" s="26" t="s">
        <v>43</v>
      </c>
      <c r="F158" s="10"/>
      <c r="G158" s="10"/>
      <c r="H158" s="10"/>
      <c r="I158" s="18"/>
      <c r="J158" s="18">
        <f>J39+J157</f>
        <v>100421029</v>
      </c>
      <c r="K158" s="10"/>
    </row>
    <row r="160" spans="1:11" ht="15.75">
      <c r="D160" s="155" t="s">
        <v>158</v>
      </c>
      <c r="E160" s="156"/>
      <c r="F160" s="156"/>
      <c r="G160" s="156"/>
      <c r="H160" s="156"/>
      <c r="I160" s="156"/>
      <c r="J160" s="156"/>
    </row>
  </sheetData>
  <mergeCells count="9">
    <mergeCell ref="E3:L3"/>
    <mergeCell ref="E2:J2"/>
    <mergeCell ref="D160:J160"/>
    <mergeCell ref="A9:B9"/>
    <mergeCell ref="A5:K5"/>
    <mergeCell ref="A6:K6"/>
    <mergeCell ref="A7:K7"/>
    <mergeCell ref="A8:B8"/>
    <mergeCell ref="F4:I4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2023-06-21T08:17:11Z</cp:lastPrinted>
  <dcterms:created xsi:type="dcterms:W3CDTF">2019-12-16T13:20:45Z</dcterms:created>
  <dcterms:modified xsi:type="dcterms:W3CDTF">2023-06-21T08:17:13Z</dcterms:modified>
</cp:coreProperties>
</file>