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2" windowWidth="19155" windowHeight="11819"/>
  </bookViews>
  <sheets>
    <sheet name="Лист1" sheetId="1" r:id="rId1"/>
  </sheets>
  <definedNames>
    <definedName name="_GoBack" localSheetId="0">Лист1!$E$113</definedName>
  </definedNames>
  <calcPr calcId="125725"/>
</workbook>
</file>

<file path=xl/calcChain.xml><?xml version="1.0" encoding="utf-8"?>
<calcChain xmlns="http://schemas.openxmlformats.org/spreadsheetml/2006/main">
  <c r="J123" i="1"/>
  <c r="J118" s="1"/>
  <c r="J140"/>
  <c r="J73"/>
  <c r="J62"/>
  <c r="J74"/>
  <c r="J121"/>
  <c r="J48"/>
  <c r="J111"/>
  <c r="J76" l="1"/>
  <c r="J103" l="1"/>
  <c r="J72"/>
  <c r="J42"/>
  <c r="J125"/>
  <c r="J88"/>
  <c r="J45"/>
  <c r="J57" l="1"/>
  <c r="J69" l="1"/>
  <c r="J117" l="1"/>
  <c r="J86"/>
  <c r="J85"/>
  <c r="J84"/>
  <c r="J79"/>
  <c r="J136"/>
  <c r="J81" l="1"/>
  <c r="J129"/>
  <c r="J110"/>
  <c r="J128"/>
  <c r="J107"/>
  <c r="J106" s="1"/>
  <c r="J139"/>
  <c r="J108" l="1"/>
  <c r="J114"/>
  <c r="J112"/>
  <c r="J65"/>
  <c r="J127"/>
  <c r="J124" s="1"/>
  <c r="J54"/>
  <c r="J55"/>
  <c r="J149" l="1"/>
  <c r="J51" l="1"/>
  <c r="J99"/>
  <c r="J66" l="1"/>
  <c r="J37"/>
  <c r="J34" s="1"/>
  <c r="J35"/>
  <c r="J32"/>
  <c r="J29"/>
  <c r="J25"/>
  <c r="J23"/>
  <c r="J20"/>
  <c r="J19" s="1"/>
  <c r="J17"/>
  <c r="J16" s="1"/>
  <c r="J116"/>
  <c r="J64"/>
  <c r="J60"/>
  <c r="J59" s="1"/>
  <c r="J22" l="1"/>
  <c r="J39" s="1"/>
  <c r="J71"/>
  <c r="J158" l="1"/>
  <c r="J68"/>
  <c r="J153"/>
  <c r="J151"/>
  <c r="J138" l="1"/>
  <c r="J105" s="1"/>
  <c r="J92"/>
  <c r="J53"/>
  <c r="J47"/>
  <c r="J49" l="1"/>
  <c r="J102" l="1"/>
  <c r="J87"/>
  <c r="J70" l="1"/>
  <c r="J147" l="1"/>
  <c r="J146" s="1"/>
  <c r="J97" l="1"/>
  <c r="J156" l="1"/>
  <c r="J155" s="1"/>
  <c r="J101" l="1"/>
  <c r="J95"/>
  <c r="J94" s="1"/>
  <c r="J41"/>
  <c r="J40" s="1"/>
  <c r="J44" l="1"/>
  <c r="J43" l="1"/>
  <c r="J12" l="1"/>
  <c r="J11" s="1"/>
  <c r="J15" s="1"/>
  <c r="J160" l="1"/>
  <c r="J161" s="1"/>
</calcChain>
</file>

<file path=xl/sharedStrings.xml><?xml version="1.0" encoding="utf-8"?>
<sst xmlns="http://schemas.openxmlformats.org/spreadsheetml/2006/main" count="422" uniqueCount="235">
  <si>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</si>
  <si>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</si>
  <si>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</si>
  <si>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</si>
  <si>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</si>
  <si>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</si>
  <si>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</si>
  <si>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</si>
  <si>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</si>
  <si>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</si>
  <si>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</si>
  <si>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</si>
  <si>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</si>
  <si>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</si>
  <si>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</si>
  <si>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</si>
  <si>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</si>
  <si>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</si>
  <si>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</si>
  <si>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</si>
  <si>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</si>
  <si>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</si>
  <si>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</si>
  <si>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</si>
  <si>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</si>
  <si>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</si>
  <si>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</si>
  <si>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</si>
  <si>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</si>
  <si>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</si>
  <si>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</si>
  <si>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</si>
  <si>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</si>
  <si>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</si>
  <si>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</si>
  <si>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</si>
  <si>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</si>
  <si>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</si>
  <si>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</si>
  <si>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</si>
  <si>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</si>
  <si>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</si>
  <si>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</si>
  <si>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</si>
  <si>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</si>
  <si>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</si>
  <si>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</si>
  <si>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</si>
  <si>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</si>
  <si>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</si>
  <si>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</si>
  <si>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</si>
  <si>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</si>
  <si>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</si>
  <si>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</si>
  <si>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</si>
  <si>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</si>
  <si>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</si>
  <si>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</si>
  <si>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</si>
  <si>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</si>
  <si>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</si>
  <si>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</si>
  <si>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</si>
  <si>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</si>
  <si>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</si>
  <si>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</si>
  <si>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</si>
  <si>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</si>
  <si>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</si>
  <si>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</si>
  <si>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</si>
  <si>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вартість проекту, гривень</t>
  </si>
  <si>
    <t>Реконструкція Графського парку та скверу Театральний,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</si>
  <si>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</si>
  <si>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</si>
  <si>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</si>
  <si>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</si>
  <si>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</si>
  <si>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капітальних вкладень бюджету Ніжинської міської ТГ у розрізі інвестиційних проектів</t>
  </si>
  <si>
    <t>Придбання кондиціонера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</si>
  <si>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</si>
  <si>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</si>
  <si>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</si>
  <si>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</si>
  <si>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</si>
  <si>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</si>
  <si>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</si>
  <si>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</si>
  <si>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0617321</t>
  </si>
  <si>
    <t>7321</t>
  </si>
  <si>
    <t>Будівництво освітніх установ та закладів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</si>
  <si>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</si>
  <si>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</si>
  <si>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</si>
  <si>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</si>
  <si>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</si>
  <si>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</si>
  <si>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</si>
  <si>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</si>
  <si>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</si>
  <si>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</si>
  <si>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</si>
  <si>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</si>
  <si>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</si>
  <si>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</si>
  <si>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</si>
  <si>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</si>
  <si>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</si>
  <si>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</si>
  <si>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</si>
  <si>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</si>
  <si>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</si>
  <si>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</si>
  <si>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</si>
  <si>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</si>
  <si>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</si>
  <si>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Облаштування Громадського простору вздовж р. Остер по вул. Набережна в т.ч. ПКД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</si>
  <si>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</si>
  <si>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</si>
  <si>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</si>
  <si>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</si>
  <si>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</si>
  <si>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</si>
  <si>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</si>
  <si>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</si>
  <si>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</si>
  <si>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</si>
  <si>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</si>
  <si>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</si>
  <si>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</si>
  <si>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</si>
  <si>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>Будівництво інших об’єктів  комунальної власності</t>
  </si>
  <si>
    <t>Капітальний  ремонт даху адмінбудівлі на стадіоні "Спартак", в т.ч. ПКД</t>
  </si>
  <si>
    <t>Міська програма реалізації повноважень міської ради у галузі земельних відносин на 2023 рік</t>
  </si>
  <si>
    <t>Реконструкція самопливного колектору по вул. Шевченка та вул.Синяківська в м.Ніжин Чернігівської обл., в т.ч.ПКД</t>
  </si>
  <si>
    <t>Додаток 6-1</t>
  </si>
  <si>
    <t>Обсяги</t>
  </si>
  <si>
    <t xml:space="preserve">                                                                                  </t>
  </si>
  <si>
    <t>Надання загальної середньої освіти закладами загальної середньої освіти за рахунок коштів місцевого бюджету</t>
  </si>
  <si>
    <t>Управління комунального майна та земельних відносин</t>
  </si>
  <si>
    <t>1216030</t>
  </si>
  <si>
    <t>0620</t>
  </si>
  <si>
    <t>Організація благоустрою населених пунктів</t>
  </si>
  <si>
    <t>Пральна машина, морозильна камера, сушильна машина  для ЗДО №12</t>
  </si>
  <si>
    <t>0218110</t>
  </si>
  <si>
    <t>8110</t>
  </si>
  <si>
    <t>Заходи із запобігання та ліквідації надзвичайних ситуацій та наслідків стихійного лиха</t>
  </si>
  <si>
    <t xml:space="preserve">Міська цільова програма цивільного захисту Ніжинської ТГ на 2023 рік </t>
  </si>
  <si>
    <t>Міська цільова Програма фінансової підтримки КНП«Ніжинська центральна міська лікарня ім.М.Галицького» на 2023 р. (придбання електроенцефалографа)</t>
  </si>
  <si>
    <t>Капітальний ремонт боксерського залу за адр.вул. Прилуцька,156, в т. ч. ПКД</t>
  </si>
  <si>
    <t xml:space="preserve">Капітальний ремонт огорожі скверу ім. М.Гоголя в т.ч ПКД  </t>
  </si>
  <si>
    <t>Будівництво ЛЕП по вул.Арвата, Афганців, П.Морозова із встановленням КТП в м.Ніжин Чернігівської обл., в т.ч. ПВР</t>
  </si>
  <si>
    <t>Капітальний ремонт дороги вул. Віри Смолянчук м.Ніжин, Чернігівської обл, в т.ч. ПКД</t>
  </si>
  <si>
    <t>Капітальний ремонт дороги по вул. Липіврізька від №118 до №146 м.Ніжин, Чернігівської обл, в т.ч. ПКД</t>
  </si>
  <si>
    <t>МЦП "Розвитку та фінансової підтримки комунальних підприємств Ніжинської міської ТГ на 2023 рік"(КК КП "Північна"-48000 грн, КТВП "Школяр"-600000грн)</t>
  </si>
  <si>
    <t>3117520</t>
  </si>
  <si>
    <t>Програма  інформатизації  діяльності   управління комунального майна та земельних відносин   Ніжинської міської ради  Чернігівської області на 2023рік</t>
  </si>
  <si>
    <t>0218210</t>
  </si>
  <si>
    <t>8210</t>
  </si>
  <si>
    <t>0380</t>
  </si>
  <si>
    <t>Муніципальні формування з охорони громадського порядку</t>
  </si>
  <si>
    <t>Програма забезпечення діяльності комунального підприємства “Муніципальна служба правопорядку - ВАРТА” Ніжинської міської ради Чернігівської області на 2023рік(придбання автомобіля)</t>
  </si>
  <si>
    <t>Заходи та роботи з територіальної оборони</t>
  </si>
  <si>
    <t>Субвенція з обл.бюдж.на виконання доручень виборців депутатами обл.ради(покращення матеріально-технічної бази Ніжинського ліцею при Ніжинському державному університеті ім.М.Гоголя)</t>
  </si>
  <si>
    <t>7640</t>
  </si>
  <si>
    <t>Заходи з енергозбереження</t>
  </si>
  <si>
    <t>0217640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</si>
  <si>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</si>
  <si>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</si>
  <si>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>Реконструкція системи газопостачання об’єкта за адресою: Чернігівська обл., місто Ніжин, вул. Купецька, буд.13, в т.ч. ПВР (приміщення управління освіти)</t>
  </si>
  <si>
    <t>1216013</t>
  </si>
  <si>
    <t>Забезпечення діяльності водопровідно-каналізаційного господарства</t>
  </si>
  <si>
    <t>Міська цільова програма «Розвитку  комунального підприємства «Ніжинське управління водопровідно-каналізаційного господарства» на 2023 рік»(придбання частотно керованих приладів двигунів)</t>
  </si>
  <si>
    <t>1017520</t>
  </si>
  <si>
    <t>Програма  інформатизації  діяльності   управління культури і туризму   Ніжинської міської ради  Чернігівської області на 2023 рік (придбання 2-х комп’ютерів та багатофункціональний прстрій для Ніжинської музичної школи)</t>
  </si>
  <si>
    <t>0212100</t>
  </si>
  <si>
    <t>2100</t>
  </si>
  <si>
    <t>Стоматологічна допомога населенню</t>
  </si>
  <si>
    <t>0722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</si>
  <si>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2023рік (Придбання дентального рентгенологічного апарату)</t>
  </si>
  <si>
    <t>Субвенція з державного бюджету місцевим бюджетам на облаштування    безпечних умов у закладах загальної середньої освіти (Будівництво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Шевченка,103)</t>
  </si>
  <si>
    <t>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Шевченка,103(Співфінансування місцевого бюджету)</t>
  </si>
  <si>
    <t>Капітальний ремонт дороги вул. Віри Смолянчук м. Ніжин, Чернігівської обл., в т.ч ПКД</t>
  </si>
  <si>
    <t>Капітальний ремонт тротуару  по вул. Чернігівська на ділянці від вул.. Широкомагерська до вул. Космонавтів м. Ніжин, Чернігівської обл., в т.ч ПКД</t>
  </si>
  <si>
    <t>Капітальний ремонт ремонт дороги вул. Успенська м. Ніжин, Чернігівської обл. /корегування/, в т.ч ПКД</t>
  </si>
  <si>
    <t>0217330</t>
  </si>
  <si>
    <t>Будівництво протипожежного водопостачання до полігону ТПВ по вул. Прилуцька з підключенням до існуючої мережі водопостачання міста, в т.ч. ПКД/ коригування ПКД</t>
  </si>
  <si>
    <t>Капремонт дороги  по вул. Липіврізька від № 118 до № 146 м. Ніжин, Чернігівської обл., в т.ч ПКД</t>
  </si>
  <si>
    <t xml:space="preserve">Капітальний ремонт дороги по вул.Свідницька (вул. Сакко і Ванцетті), м.Ніжин, Чернігівська обл.(коригування)в т.ч.ПКД </t>
  </si>
  <si>
    <t>0470</t>
  </si>
  <si>
    <t>0320</t>
  </si>
  <si>
    <t>1261</t>
  </si>
  <si>
    <t>0990</t>
  </si>
  <si>
    <t>Співфінансування заходів, що реалізуються за рахунок субвенції з ДБ місцевим бюджетам на облаштування безпечних умов у закладах загальної середньої освіти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</si>
  <si>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</si>
  <si>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</si>
  <si>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1216016</t>
  </si>
  <si>
    <t>Впровадження засобів обліку витрат та регулювання споживання води та теплової енергії</t>
  </si>
  <si>
    <t>Реконструкція комутаційної кімнати виконавчого комітету Ніжинської міської ради за адресою пл. ім. Івана Франка, 1, в т. ч. ПКД (коригування ПКД та проведення експертизи та послуги по технічному переоснащенню локальної мережі).</t>
  </si>
  <si>
    <t>Міська цільва програма "Оснащення вузлами комерційного обліку холодної води багатоквартирні житлові будинки у  Ніжинській міській територіальній громаді на 2023 рік"</t>
  </si>
  <si>
    <t xml:space="preserve">                                                                                                              до рiшення Ніжинської мiської ради      
</t>
  </si>
  <si>
    <t xml:space="preserve">                         "Про  бюджет Ніжинської міської територіальної громади на 2023 рік </t>
  </si>
  <si>
    <t>Міська цільова Програма фінансової підтримки КНП«Ніжинська центральна міська лікарня ім.М.Галицького» на 2023 р.(проведенння капітального ремонту, придбання медичного обладнання та газонокосарки бензинової)</t>
  </si>
  <si>
    <t>1211262</t>
  </si>
  <si>
    <t>МЦП "Розвитку та фінансової підтримки комунальних підприємств Ніжинської міської ТГ на 2023 рік"( КП "НУВКГ"- 5905950 грн, КК КП "Північна"-1000000 грн, КП "ВУКГ"-187480грн)</t>
  </si>
  <si>
    <t>Міська цільова програма  "Фінансова підтримка та розвиток  КНП "Ніжинський міський пологовий будинок на 2023 рік" ( 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 в т.ч. ПВР-100000грн, 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ПВР-117000грн, технічне переоснащення системи резервного електропостачання (встановлення генератора моделі 45 ES-253000грн)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</si>
  <si>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</si>
  <si>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</si>
  <si>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</si>
  <si>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з капітального ремонту ліфтів в багатоквартирних житлових будинках Ніжинської міської тертторіальної громади на 2023 рік</t>
  </si>
  <si>
    <t>Будівництво ФОК з басейнами (типової будівлі басейну "Н2О-Classic") по вул.Незалежності, м.Ніжин, Чернігівська обл., в т.ч.ПВР</t>
  </si>
  <si>
    <t>Будівництво системи передачі даних та відеоспостереження м. Ніжин, Чернігівської обл.,в т.ч. ПКД</t>
  </si>
  <si>
    <t xml:space="preserve"> Будівництво мережевої сонячної електростанції на 130 кВт для власного споживання електричної енергії КП  " НУВКГ", в т.ч.ПВР</t>
  </si>
  <si>
    <t>1070</t>
  </si>
  <si>
    <t>Надання позашкільної освіти закладами позашкільної освіти, заходи із позашкільної роботи з дітьми</t>
  </si>
  <si>
    <t>Придбання 3-D принтера,сушка і мийка для побудови моделей ракет та авіатехніки</t>
  </si>
  <si>
    <t>Придбання дорожніх консолей для регулювання руху на пішохідних переходах,багаторічних рослин,зупинки біля маг."Міраж"</t>
  </si>
  <si>
    <t>Розроблення схем планування та забудови територій (містобудівна документація)</t>
  </si>
  <si>
    <t>0217350</t>
  </si>
  <si>
    <t>МЦП "Розробка схем та пректних рішень масового застосування та детального планування  на 2023рік"</t>
  </si>
  <si>
    <t>Міська цільова Програма фінансової підтримки та розвитку КНП "Ніжинський міський пологовий будинок на 2023 рік"(Капітальний ремонт систем електромереж Головного корпусу - блок В - на виконання заходів з  енергозбереження шляхом встановлення сонячної резервної електростанції за адр.вул.Станіслава Прощенка, м.Ніжин Чернігівської обл.,в т.ч. ПВР-520,0 тис.грн)</t>
  </si>
  <si>
    <t>1211261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</si>
  <si>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</si>
  <si>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 xml:space="preserve"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 </t>
  </si>
  <si>
    <t xml:space="preserve">Програма сприяння розвитку волонтерства Ніжинської міської територіальної громади </t>
  </si>
  <si>
    <t>Капітальний ремонт підвального приміщення під захисну споруду цивільного захисту подвійного призначення, т.ч. ПКД</t>
  </si>
  <si>
    <t>Програма інформатизації діяльності виконавчого комітету Ніжинської міської ради Чернігівської області на 2023 рік (ЦМЛ)</t>
  </si>
  <si>
    <t>Кондиціонери в кабінети(5шт)-114900грн, меблі -100000 грн, телекомунаційне обладнання -85100грн, в т.ч. засіб для організації каналу конфедейційного зв’язку-48000грн.</t>
  </si>
  <si>
    <t>Капітальний ремонт частини під’їзної дороги до кладовища «Овдіївське» від № 19 до № 37 по вул.
Вознесенська та від № 67 до № 83 по вул. Лисенка Миколи м. Ніжин, Чернігівської обл., в т.ч ПКД</t>
  </si>
  <si>
    <t>Капітальний ремонт внутріквартальної дороги по вул. Мацієвського Олександра м. Ніжин, Чернігівської обл., в т.ч ПКД"</t>
  </si>
  <si>
    <t xml:space="preserve"> Пральна машина для НВК №16 -24575 грн,  ,проектор гімназія №2,бесідки для НВК №16(2шт) -65000грн, гімназії №17(1шт)-32500грн, придб предметів довгострокового користування для оснащення кабінетів біології, хімії і фізики в ЗОШ№7+790000грн</t>
  </si>
  <si>
    <t xml:space="preserve">Міська цільова програма цивільного захисту Ніжинської ТГ на 2023 рік (будівництво захисних споруд цивільного захисту в гімназії №5-195000грн,, гімназії №6-195000грн, , ДНЗ №21-195000грн та ДНЗ №13-195000грн; ЗЗСО №11+200 000грн, в т.ч ПВР,буд.і облаштув укриття в ЗОШ №9,11. в т.ч. ПКД +3076961грн, 24 000 грн. на послуги з інженерно-геологічних вишукувань по об’єкту Будівництво захисних споруд цивільного захисту на території Ніжинської гімназії № 5 Ніжинської міської ради Чернігівської області за адресою: м. Ніжин,вул. Бобрицька,2» в т.ч. ПКД;  24 000 грн. на послуги з інженерно-геологічних вишукувань по об’єкту «Будівництво захисних споруд цивільного захисту на території Ніжинської гімназії № 6 Ніжинської міської ради Чернігівської області за адресою: </t>
  </si>
  <si>
    <t>м.Ніжин,вул. Мигалівська,15» в т.ч. ПКД; 24 000 грн. на послуги з інженерно-геологічних вишукувань по об’єкту "Будівництво захисних споруд цивільного захисту на території закладу дошкільної освіти (ясла садок) № 21»Калинонька» комбінованого типу Ніжинської міської ради Чернігівської області за адресою: м. Ніжин, вул. Шевченка,102-А» в т.ч. ПКД;  24 000 грн. на послуги з інженерно-геологічних вишукувань по об’єкту «Будівництво захисних споруд цивільного захисту на території закладу дошкільної освіти (ясла садок) № 13 «Берізка» Ніжинської міської ради Чернігівської області за адресою: м. Ніжин,вул.. Березанська,12-А»; 24 000 грн. на послуги з інженерно-геологічних вишукувань по об’єкту «Будівництво захисних споруд цивільного захисту на території Ніжинської гімназії №11 Ніжинської міської ради Чернігівської області за адресою: м.Ніжин, вул. Євлашівська, 73»)</t>
  </si>
  <si>
    <t xml:space="preserve">           "28" вересня  2023 року  № 6-33/2023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</si>
</sst>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3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194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9" fillId="0" borderId="1" xfId="0" applyFont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0" fontId="0" fillId="0" borderId="1" xfId="0" applyFont="1" applyBorder="1"/>
    <xf numFmtId="4" fontId="5" fillId="0" borderId="1" xfId="0" applyNumberFormat="1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/>
    <xf numFmtId="0" fontId="5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4" xfId="0" applyBorder="1"/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/>
    <xf numFmtId="0" fontId="0" fillId="0" borderId="4" xfId="0" applyFill="1" applyBorder="1"/>
    <xf numFmtId="0" fontId="14" fillId="0" borderId="4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/>
    <xf numFmtId="0" fontId="27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1" fillId="0" borderId="1" xfId="0" applyFont="1" applyBorder="1"/>
    <xf numFmtId="0" fontId="1" fillId="0" borderId="1" xfId="0" applyFont="1" applyFill="1" applyBorder="1"/>
    <xf numFmtId="0" fontId="22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top" wrapText="1"/>
    </xf>
    <xf numFmtId="164" fontId="23" fillId="0" borderId="2" xfId="2" applyNumberFormat="1" applyFont="1" applyFill="1" applyBorder="1" applyAlignment="1">
      <alignment vertical="top" wrapText="1"/>
    </xf>
    <xf numFmtId="0" fontId="29" fillId="0" borderId="2" xfId="0" applyFont="1" applyBorder="1" applyAlignment="1">
      <alignment wrapText="1"/>
    </xf>
    <xf numFmtId="0" fontId="23" fillId="0" borderId="2" xfId="0" applyFont="1" applyBorder="1" applyAlignment="1">
      <alignment horizontal="left" vertical="top" wrapText="1"/>
    </xf>
    <xf numFmtId="164" fontId="23" fillId="0" borderId="2" xfId="2" applyNumberFormat="1" applyFont="1" applyFill="1" applyBorder="1" applyAlignment="1">
      <alignment vertical="center" wrapText="1"/>
    </xf>
    <xf numFmtId="164" fontId="18" fillId="0" borderId="2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25" fillId="0" borderId="1" xfId="0" applyFont="1" applyFill="1" applyBorder="1"/>
    <xf numFmtId="0" fontId="22" fillId="0" borderId="2" xfId="0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10" fillId="2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164" fontId="15" fillId="0" borderId="2" xfId="2" applyNumberFormat="1" applyFont="1" applyFill="1" applyBorder="1" applyAlignment="1">
      <alignment vertical="top" wrapText="1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16" fillId="0" borderId="5" xfId="2" applyNumberFormat="1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top" wrapText="1"/>
    </xf>
    <xf numFmtId="0" fontId="26" fillId="0" borderId="0" xfId="0" applyFont="1" applyAlignment="1">
      <alignment horizontal="left" wrapText="1"/>
    </xf>
    <xf numFmtId="0" fontId="14" fillId="0" borderId="1" xfId="0" applyFont="1" applyFill="1" applyBorder="1"/>
    <xf numFmtId="0" fontId="29" fillId="0" borderId="1" xfId="0" applyFont="1" applyFill="1" applyBorder="1" applyAlignment="1">
      <alignment vertical="center" wrapText="1"/>
    </xf>
    <xf numFmtId="0" fontId="26" fillId="0" borderId="2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" fontId="5" fillId="6" borderId="1" xfId="0" applyNumberFormat="1" applyFont="1" applyFill="1" applyBorder="1"/>
    <xf numFmtId="1" fontId="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wrapText="1"/>
    </xf>
    <xf numFmtId="0" fontId="22" fillId="0" borderId="2" xfId="0" applyFont="1" applyFill="1" applyBorder="1" applyAlignment="1">
      <alignment wrapText="1"/>
    </xf>
    <xf numFmtId="0" fontId="27" fillId="0" borderId="2" xfId="0" applyFont="1" applyFill="1" applyBorder="1" applyAlignment="1">
      <alignment wrapText="1"/>
    </xf>
    <xf numFmtId="49" fontId="14" fillId="0" borderId="2" xfId="0" applyNumberFormat="1" applyFont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6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26" fillId="0" borderId="6" xfId="0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center" wrapText="1"/>
    </xf>
    <xf numFmtId="0" fontId="20" fillId="0" borderId="0" xfId="0" applyNumberFormat="1" applyFont="1" applyBorder="1" applyAlignment="1">
      <alignment horizont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/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3"/>
  <sheetViews>
    <sheetView tabSelected="1" showWhiteSpace="0" topLeftCell="A156" zoomScale="75" zoomScaleNormal="75" zoomScaleSheetLayoutView="75" workbookViewId="0">
      <selection activeCell="I20" sqref="I20"/>
    </sheetView>
  </sheetViews>
  <sheetFormatPr defaultRowHeight="13.6"/>
  <cols>
    <col min="1" max="1" width="10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5.7109375" customWidth="1"/>
    <col min="10" max="10" width="14" customWidth="1"/>
    <col min="11" max="11" width="10.85546875" customWidth="1"/>
  </cols>
  <sheetData>
    <row r="1" spans="1:12">
      <c r="H1" s="3" t="s">
        <v>136</v>
      </c>
      <c r="I1" s="3"/>
      <c r="J1" s="3"/>
    </row>
    <row r="2" spans="1:12">
      <c r="D2" s="39"/>
      <c r="E2" s="188" t="s">
        <v>201</v>
      </c>
      <c r="F2" s="188"/>
      <c r="G2" s="188"/>
      <c r="H2" s="188"/>
      <c r="I2" s="188"/>
      <c r="J2" s="188"/>
      <c r="K2" s="99"/>
      <c r="L2" s="99"/>
    </row>
    <row r="3" spans="1:12">
      <c r="E3" s="187" t="s">
        <v>202</v>
      </c>
      <c r="F3" s="187"/>
      <c r="G3" s="187"/>
      <c r="H3" s="187"/>
      <c r="I3" s="187"/>
      <c r="J3" s="187"/>
      <c r="K3" s="187"/>
      <c r="L3" s="187"/>
    </row>
    <row r="4" spans="1:12">
      <c r="F4" s="193" t="s">
        <v>234</v>
      </c>
      <c r="G4" s="193"/>
      <c r="H4" s="193"/>
      <c r="I4" s="193"/>
      <c r="J4" s="100"/>
      <c r="K4" s="100"/>
    </row>
    <row r="5" spans="1:12" ht="15.65">
      <c r="A5" s="190" t="s">
        <v>137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2" ht="15.8" customHeight="1">
      <c r="A6" s="191" t="s">
        <v>79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</row>
    <row r="7" spans="1:12" ht="15.65">
      <c r="A7" s="190" t="s">
        <v>122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</row>
    <row r="8" spans="1:12">
      <c r="A8" s="192">
        <v>2553800000</v>
      </c>
      <c r="B8" s="192"/>
    </row>
    <row r="9" spans="1:12">
      <c r="A9" s="189" t="s">
        <v>0</v>
      </c>
      <c r="B9" s="189"/>
    </row>
    <row r="10" spans="1:12" ht="72.7" customHeight="1">
      <c r="A10" s="1" t="s">
        <v>70</v>
      </c>
      <c r="B10" s="1" t="s">
        <v>71</v>
      </c>
      <c r="C10" s="1" t="s">
        <v>3</v>
      </c>
      <c r="D10" s="74" t="s">
        <v>1</v>
      </c>
      <c r="E10" s="73" t="s">
        <v>138</v>
      </c>
      <c r="F10" s="2" t="s">
        <v>123</v>
      </c>
      <c r="G10" s="2" t="s">
        <v>72</v>
      </c>
      <c r="H10" s="2" t="s">
        <v>2</v>
      </c>
      <c r="I10" s="2" t="s">
        <v>124</v>
      </c>
      <c r="J10" s="2" t="s">
        <v>125</v>
      </c>
      <c r="K10" s="2" t="s">
        <v>84</v>
      </c>
    </row>
    <row r="11" spans="1:12" ht="38.75" hidden="1">
      <c r="A11" s="6">
        <v>1200000</v>
      </c>
      <c r="B11" s="32">
        <v>12</v>
      </c>
      <c r="C11" s="6"/>
      <c r="D11" s="11" t="s">
        <v>7</v>
      </c>
      <c r="E11" s="5"/>
      <c r="F11" s="5"/>
      <c r="G11" s="5"/>
      <c r="H11" s="5"/>
      <c r="I11" s="10"/>
      <c r="J11" s="8">
        <f>J12</f>
        <v>0</v>
      </c>
      <c r="K11" s="5"/>
    </row>
    <row r="12" spans="1:12" ht="27" hidden="1" customHeight="1">
      <c r="A12" s="45">
        <v>1217330</v>
      </c>
      <c r="B12" s="45">
        <v>7330</v>
      </c>
      <c r="C12" s="46" t="s">
        <v>17</v>
      </c>
      <c r="D12" s="11" t="s">
        <v>38</v>
      </c>
      <c r="E12" s="5"/>
      <c r="F12" s="5"/>
      <c r="G12" s="5"/>
      <c r="H12" s="5"/>
      <c r="J12" s="41">
        <f>J13+J14</f>
        <v>0</v>
      </c>
      <c r="K12" s="5"/>
    </row>
    <row r="13" spans="1:12" ht="39.75" hidden="1" customHeight="1">
      <c r="A13" s="10"/>
      <c r="B13" s="47">
        <v>3122</v>
      </c>
      <c r="C13" s="37"/>
      <c r="D13" s="17" t="s">
        <v>35</v>
      </c>
      <c r="E13" s="28" t="s">
        <v>78</v>
      </c>
      <c r="F13" s="5"/>
      <c r="G13" s="5"/>
      <c r="H13" s="5"/>
      <c r="I13" s="10"/>
      <c r="J13" s="29"/>
      <c r="K13" s="5">
        <v>100</v>
      </c>
    </row>
    <row r="14" spans="1:12" ht="30.1" hidden="1" customHeight="1">
      <c r="A14" s="10"/>
      <c r="B14" s="52">
        <v>3142</v>
      </c>
      <c r="C14" s="49"/>
      <c r="D14" s="38" t="s">
        <v>37</v>
      </c>
      <c r="E14" s="58" t="s">
        <v>73</v>
      </c>
      <c r="F14" s="5"/>
      <c r="G14" s="5"/>
      <c r="H14" s="5"/>
      <c r="J14" s="29"/>
      <c r="K14" s="5">
        <v>100</v>
      </c>
    </row>
    <row r="15" spans="1:12" ht="17.350000000000001" hidden="1" customHeight="1">
      <c r="A15" s="12"/>
      <c r="B15" s="12"/>
      <c r="C15" s="12"/>
      <c r="D15" s="12"/>
      <c r="E15" s="13" t="s">
        <v>9</v>
      </c>
      <c r="F15" s="12"/>
      <c r="G15" s="12"/>
      <c r="H15" s="12"/>
      <c r="I15" s="59"/>
      <c r="J15" s="14">
        <f>J11</f>
        <v>0</v>
      </c>
      <c r="K15" s="12"/>
    </row>
    <row r="16" spans="1:12" ht="17.350000000000001" customHeight="1">
      <c r="A16" s="42" t="s">
        <v>10</v>
      </c>
      <c r="B16" s="72" t="s">
        <v>12</v>
      </c>
      <c r="C16" s="125"/>
      <c r="D16" s="15" t="s">
        <v>11</v>
      </c>
      <c r="E16" s="53"/>
      <c r="F16" s="92"/>
      <c r="G16" s="92"/>
      <c r="H16" s="92"/>
      <c r="I16" s="49"/>
      <c r="J16" s="41">
        <f>J17</f>
        <v>279900</v>
      </c>
      <c r="K16" s="92"/>
    </row>
    <row r="17" spans="1:11" ht="17.350000000000001" customHeight="1">
      <c r="A17" s="21" t="s">
        <v>92</v>
      </c>
      <c r="B17" s="22" t="s">
        <v>93</v>
      </c>
      <c r="C17" s="21" t="s">
        <v>94</v>
      </c>
      <c r="D17" s="7" t="s">
        <v>95</v>
      </c>
      <c r="E17" s="75"/>
      <c r="F17" s="92"/>
      <c r="G17" s="92"/>
      <c r="H17" s="92"/>
      <c r="I17" s="49"/>
      <c r="J17" s="41">
        <f>J18</f>
        <v>279900</v>
      </c>
      <c r="K17" s="92"/>
    </row>
    <row r="18" spans="1:11" ht="60.8" customHeight="1">
      <c r="A18" s="126"/>
      <c r="B18" s="119" t="s">
        <v>96</v>
      </c>
      <c r="C18" s="126"/>
      <c r="D18" s="17" t="s">
        <v>97</v>
      </c>
      <c r="E18" s="94" t="s">
        <v>149</v>
      </c>
      <c r="F18" s="92"/>
      <c r="G18" s="92"/>
      <c r="H18" s="92"/>
      <c r="I18" s="49"/>
      <c r="J18" s="29">
        <v>279900</v>
      </c>
      <c r="K18" s="92"/>
    </row>
    <row r="19" spans="1:11" ht="30.1" customHeight="1">
      <c r="A19" s="42" t="s">
        <v>31</v>
      </c>
      <c r="B19" s="43">
        <v>11</v>
      </c>
      <c r="C19" s="127"/>
      <c r="D19" s="24" t="s">
        <v>32</v>
      </c>
      <c r="E19" s="94"/>
      <c r="F19" s="92"/>
      <c r="G19" s="92"/>
      <c r="H19" s="92"/>
      <c r="I19" s="49"/>
      <c r="J19" s="41">
        <f>J20</f>
        <v>748644</v>
      </c>
      <c r="K19" s="92"/>
    </row>
    <row r="20" spans="1:11" ht="28.55" customHeight="1">
      <c r="A20" s="21" t="s">
        <v>48</v>
      </c>
      <c r="B20" s="22" t="s">
        <v>49</v>
      </c>
      <c r="C20" s="21" t="s">
        <v>47</v>
      </c>
      <c r="D20" s="7" t="s">
        <v>50</v>
      </c>
      <c r="E20" s="94"/>
      <c r="F20" s="92"/>
      <c r="G20" s="92"/>
      <c r="H20" s="92"/>
      <c r="I20" s="49"/>
      <c r="J20" s="41">
        <f>J21</f>
        <v>748644</v>
      </c>
      <c r="K20" s="92"/>
    </row>
    <row r="21" spans="1:11" ht="29.25" customHeight="1">
      <c r="A21" s="126"/>
      <c r="B21" s="128">
        <v>3132</v>
      </c>
      <c r="C21" s="123"/>
      <c r="D21" s="103" t="s">
        <v>8</v>
      </c>
      <c r="E21" s="102" t="s">
        <v>150</v>
      </c>
      <c r="F21" s="92"/>
      <c r="G21" s="92"/>
      <c r="H21" s="92"/>
      <c r="I21" s="49"/>
      <c r="J21" s="29">
        <v>748644</v>
      </c>
      <c r="K21" s="92"/>
    </row>
    <row r="22" spans="1:11" ht="17.350000000000001" customHeight="1">
      <c r="A22" s="42" t="s">
        <v>33</v>
      </c>
      <c r="B22" s="45">
        <v>12</v>
      </c>
      <c r="C22" s="116"/>
      <c r="D22" s="4" t="s">
        <v>34</v>
      </c>
      <c r="E22" s="53"/>
      <c r="F22" s="92"/>
      <c r="G22" s="92"/>
      <c r="H22" s="92"/>
      <c r="I22" s="49"/>
      <c r="J22" s="41">
        <f>J23+J25+J29+J32</f>
        <v>5318000</v>
      </c>
      <c r="K22" s="92"/>
    </row>
    <row r="23" spans="1:11" ht="17.350000000000001" customHeight="1">
      <c r="A23" s="42" t="s">
        <v>141</v>
      </c>
      <c r="B23" s="45">
        <v>6030</v>
      </c>
      <c r="C23" s="46" t="s">
        <v>142</v>
      </c>
      <c r="D23" s="11" t="s">
        <v>143</v>
      </c>
      <c r="E23" s="53"/>
      <c r="F23" s="92"/>
      <c r="G23" s="92"/>
      <c r="H23" s="92"/>
      <c r="I23" s="49"/>
      <c r="J23" s="41">
        <f>J24</f>
        <v>2000000</v>
      </c>
      <c r="K23" s="92"/>
    </row>
    <row r="24" spans="1:11" ht="34.5" customHeight="1">
      <c r="A24" s="42"/>
      <c r="B24" s="129">
        <v>3132</v>
      </c>
      <c r="C24" s="130"/>
      <c r="D24" s="17" t="s">
        <v>8</v>
      </c>
      <c r="E24" s="102" t="s">
        <v>151</v>
      </c>
      <c r="F24" s="92"/>
      <c r="G24" s="92"/>
      <c r="H24" s="92"/>
      <c r="I24" s="49"/>
      <c r="J24" s="29">
        <v>2000000</v>
      </c>
      <c r="K24" s="92"/>
    </row>
    <row r="25" spans="1:11" ht="17.350000000000001" customHeight="1">
      <c r="A25" s="45">
        <v>1217330</v>
      </c>
      <c r="B25" s="45">
        <v>7330</v>
      </c>
      <c r="C25" s="46" t="s">
        <v>17</v>
      </c>
      <c r="D25" s="11" t="s">
        <v>132</v>
      </c>
      <c r="E25" s="53"/>
      <c r="F25" s="92"/>
      <c r="G25" s="92"/>
      <c r="H25" s="92"/>
      <c r="I25" s="49"/>
      <c r="J25" s="41">
        <f>J26+J27+J28</f>
        <v>2570000</v>
      </c>
      <c r="K25" s="92"/>
    </row>
    <row r="26" spans="1:11" ht="45.7" customHeight="1">
      <c r="A26" s="131"/>
      <c r="B26" s="129">
        <v>3122</v>
      </c>
      <c r="C26" s="132"/>
      <c r="D26" s="17" t="s">
        <v>35</v>
      </c>
      <c r="E26" s="85" t="s">
        <v>87</v>
      </c>
      <c r="F26" s="35"/>
      <c r="G26" s="35"/>
      <c r="H26" s="35"/>
      <c r="I26" s="30"/>
      <c r="J26" s="30">
        <v>500000</v>
      </c>
      <c r="K26" s="92"/>
    </row>
    <row r="27" spans="1:11" ht="45.7" customHeight="1">
      <c r="A27" s="131"/>
      <c r="B27" s="133" t="s">
        <v>36</v>
      </c>
      <c r="C27" s="123"/>
      <c r="D27" s="23" t="s">
        <v>35</v>
      </c>
      <c r="E27" s="102" t="s">
        <v>152</v>
      </c>
      <c r="F27" s="35"/>
      <c r="G27" s="35"/>
      <c r="H27" s="35"/>
      <c r="I27" s="30"/>
      <c r="J27" s="30">
        <v>70000</v>
      </c>
      <c r="K27" s="92"/>
    </row>
    <row r="28" spans="1:11" ht="44.35" customHeight="1">
      <c r="A28" s="131"/>
      <c r="B28" s="134">
        <v>3142</v>
      </c>
      <c r="C28" s="135"/>
      <c r="D28" s="38" t="s">
        <v>37</v>
      </c>
      <c r="E28" s="61" t="s">
        <v>135</v>
      </c>
      <c r="F28" s="49"/>
      <c r="G28" s="49"/>
      <c r="H28" s="49"/>
      <c r="I28" s="30"/>
      <c r="J28" s="30">
        <v>2000000</v>
      </c>
      <c r="K28" s="92"/>
    </row>
    <row r="29" spans="1:11" ht="28.55" customHeight="1">
      <c r="A29" s="22" t="s">
        <v>39</v>
      </c>
      <c r="B29" s="54">
        <v>7461</v>
      </c>
      <c r="C29" s="22" t="s">
        <v>40</v>
      </c>
      <c r="D29" s="51" t="s">
        <v>41</v>
      </c>
      <c r="E29" s="82"/>
      <c r="F29" s="49"/>
      <c r="G29" s="49"/>
      <c r="H29" s="49"/>
      <c r="I29" s="30"/>
      <c r="J29" s="34">
        <f>J30+J31</f>
        <v>100000</v>
      </c>
      <c r="K29" s="92"/>
    </row>
    <row r="30" spans="1:11" ht="28.55" customHeight="1">
      <c r="A30" s="131"/>
      <c r="B30" s="129">
        <v>3132</v>
      </c>
      <c r="C30" s="130"/>
      <c r="D30" s="17" t="s">
        <v>8</v>
      </c>
      <c r="E30" s="82" t="s">
        <v>153</v>
      </c>
      <c r="F30" s="49"/>
      <c r="G30" s="49"/>
      <c r="H30" s="49"/>
      <c r="I30" s="30"/>
      <c r="J30" s="30">
        <v>50000</v>
      </c>
      <c r="K30" s="92"/>
    </row>
    <row r="31" spans="1:11" ht="52.5" customHeight="1">
      <c r="A31" s="131"/>
      <c r="B31" s="129">
        <v>3132</v>
      </c>
      <c r="C31" s="130"/>
      <c r="D31" s="17" t="s">
        <v>8</v>
      </c>
      <c r="E31" s="82" t="s">
        <v>154</v>
      </c>
      <c r="F31" s="49"/>
      <c r="G31" s="49"/>
      <c r="H31" s="49"/>
      <c r="I31" s="30"/>
      <c r="J31" s="30">
        <v>50000</v>
      </c>
      <c r="K31" s="92"/>
    </row>
    <row r="32" spans="1:11" ht="36" customHeight="1">
      <c r="A32" s="21" t="s">
        <v>109</v>
      </c>
      <c r="B32" s="19">
        <v>7670</v>
      </c>
      <c r="C32" s="33" t="s">
        <v>110</v>
      </c>
      <c r="D32" s="7" t="s">
        <v>111</v>
      </c>
      <c r="E32" s="82"/>
      <c r="F32" s="49"/>
      <c r="G32" s="49"/>
      <c r="H32" s="49"/>
      <c r="I32" s="30"/>
      <c r="J32" s="34">
        <f>J33</f>
        <v>648000</v>
      </c>
      <c r="K32" s="92"/>
    </row>
    <row r="33" spans="1:14" ht="66.75" customHeight="1">
      <c r="A33" s="131"/>
      <c r="B33" s="136">
        <v>3210</v>
      </c>
      <c r="C33" s="137"/>
      <c r="D33" s="69" t="s">
        <v>97</v>
      </c>
      <c r="E33" s="97" t="s">
        <v>155</v>
      </c>
      <c r="F33" s="49"/>
      <c r="G33" s="49"/>
      <c r="H33" s="49"/>
      <c r="I33" s="30"/>
      <c r="J33" s="30">
        <v>648000</v>
      </c>
      <c r="K33" s="92"/>
    </row>
    <row r="34" spans="1:14" ht="37.549999999999997" customHeight="1">
      <c r="A34" s="21" t="s">
        <v>44</v>
      </c>
      <c r="B34" s="19">
        <v>31</v>
      </c>
      <c r="C34" s="33"/>
      <c r="D34" s="101" t="s">
        <v>140</v>
      </c>
      <c r="E34" s="82"/>
      <c r="F34" s="49"/>
      <c r="G34" s="49"/>
      <c r="H34" s="49"/>
      <c r="I34" s="30"/>
      <c r="J34" s="34">
        <f>J35+J37</f>
        <v>21575</v>
      </c>
      <c r="K34" s="92"/>
    </row>
    <row r="35" spans="1:14" ht="37.549999999999997" customHeight="1">
      <c r="A35" s="42" t="s">
        <v>156</v>
      </c>
      <c r="B35" s="42" t="s">
        <v>103</v>
      </c>
      <c r="C35" s="42" t="s">
        <v>104</v>
      </c>
      <c r="D35" s="6" t="s">
        <v>105</v>
      </c>
      <c r="E35" s="104"/>
      <c r="F35" s="49"/>
      <c r="G35" s="49"/>
      <c r="H35" s="49"/>
      <c r="I35" s="30"/>
      <c r="J35" s="34">
        <f>J36</f>
        <v>18000</v>
      </c>
      <c r="K35" s="92"/>
    </row>
    <row r="36" spans="1:14" ht="62.35" customHeight="1">
      <c r="A36" s="105"/>
      <c r="B36" s="119" t="s">
        <v>15</v>
      </c>
      <c r="C36" s="126"/>
      <c r="D36" s="17" t="s">
        <v>16</v>
      </c>
      <c r="E36" s="106" t="s">
        <v>157</v>
      </c>
      <c r="F36" s="49"/>
      <c r="G36" s="49"/>
      <c r="H36" s="49"/>
      <c r="I36" s="30"/>
      <c r="J36" s="30">
        <v>18000</v>
      </c>
      <c r="K36" s="92"/>
    </row>
    <row r="37" spans="1:14" ht="32.950000000000003" customHeight="1">
      <c r="A37" s="21" t="s">
        <v>112</v>
      </c>
      <c r="B37" s="42" t="s">
        <v>113</v>
      </c>
      <c r="C37" s="46" t="s">
        <v>110</v>
      </c>
      <c r="D37" s="11" t="s">
        <v>114</v>
      </c>
      <c r="E37" s="88"/>
      <c r="F37" s="49"/>
      <c r="G37" s="49"/>
      <c r="H37" s="49"/>
      <c r="I37" s="30"/>
      <c r="J37" s="34">
        <f>J38</f>
        <v>3575</v>
      </c>
      <c r="K37" s="92"/>
    </row>
    <row r="38" spans="1:14" ht="52.5" customHeight="1">
      <c r="A38" s="21"/>
      <c r="B38" s="129">
        <v>2281</v>
      </c>
      <c r="C38" s="116"/>
      <c r="D38" s="20" t="s">
        <v>115</v>
      </c>
      <c r="E38" s="79" t="s">
        <v>134</v>
      </c>
      <c r="F38" s="49"/>
      <c r="G38" s="49"/>
      <c r="H38" s="49"/>
      <c r="I38" s="30"/>
      <c r="J38" s="30">
        <v>3575</v>
      </c>
      <c r="K38" s="92"/>
    </row>
    <row r="39" spans="1:14" ht="17.350000000000001" customHeight="1">
      <c r="A39" s="138"/>
      <c r="B39" s="138"/>
      <c r="C39" s="138"/>
      <c r="D39" s="12"/>
      <c r="E39" s="13"/>
      <c r="F39" s="12"/>
      <c r="G39" s="12"/>
      <c r="H39" s="12"/>
      <c r="I39" s="59"/>
      <c r="J39" s="14">
        <f>J16+J19+J22+J34</f>
        <v>6368119</v>
      </c>
      <c r="K39" s="12"/>
    </row>
    <row r="40" spans="1:14" ht="18.7" customHeight="1">
      <c r="A40" s="42" t="s">
        <v>10</v>
      </c>
      <c r="B40" s="72" t="s">
        <v>12</v>
      </c>
      <c r="C40" s="126"/>
      <c r="D40" s="15" t="s">
        <v>11</v>
      </c>
      <c r="E40" s="9"/>
      <c r="F40" s="9"/>
      <c r="G40" s="9"/>
      <c r="H40" s="9"/>
      <c r="I40" s="10"/>
      <c r="J40" s="18">
        <f>J41+J45+J47+J49+J51+J53+J55+J57+J59+J62+J64+J66+J68</f>
        <v>17131158.5</v>
      </c>
      <c r="K40" s="9"/>
    </row>
    <row r="41" spans="1:14" ht="51.8" customHeight="1">
      <c r="A41" s="42" t="s">
        <v>52</v>
      </c>
      <c r="B41" s="44" t="s">
        <v>13</v>
      </c>
      <c r="C41" s="44" t="s">
        <v>14</v>
      </c>
      <c r="D41" s="62" t="s">
        <v>56</v>
      </c>
      <c r="E41" s="9"/>
      <c r="F41" s="9"/>
      <c r="G41" s="9"/>
      <c r="H41" s="9"/>
      <c r="I41" s="10"/>
      <c r="J41" s="34">
        <f>J42</f>
        <v>300000</v>
      </c>
      <c r="K41" s="9"/>
    </row>
    <row r="42" spans="1:14" ht="66.099999999999994" customHeight="1">
      <c r="A42" s="126"/>
      <c r="B42" s="119" t="s">
        <v>15</v>
      </c>
      <c r="C42" s="126"/>
      <c r="D42" s="17" t="s">
        <v>16</v>
      </c>
      <c r="E42" s="58" t="s">
        <v>228</v>
      </c>
      <c r="F42" s="9"/>
      <c r="G42" s="9"/>
      <c r="H42" s="9"/>
      <c r="I42" s="10"/>
      <c r="J42" s="30">
        <f>547000-247000</f>
        <v>300000</v>
      </c>
      <c r="K42" s="9"/>
      <c r="L42" s="39"/>
      <c r="M42" s="39"/>
      <c r="N42" s="39"/>
    </row>
    <row r="43" spans="1:14" ht="30.1" hidden="1" customHeight="1">
      <c r="A43" s="42" t="s">
        <v>62</v>
      </c>
      <c r="B43" s="42" t="s">
        <v>63</v>
      </c>
      <c r="C43" s="42" t="s">
        <v>64</v>
      </c>
      <c r="D43" s="7" t="s">
        <v>65</v>
      </c>
      <c r="E43" s="53"/>
      <c r="F43" s="50"/>
      <c r="G43" s="50"/>
      <c r="H43" s="50"/>
      <c r="I43" s="60"/>
      <c r="J43" s="34">
        <f>J44</f>
        <v>0</v>
      </c>
      <c r="K43" s="9"/>
      <c r="L43" s="39"/>
      <c r="M43" s="39"/>
      <c r="N43" s="39"/>
    </row>
    <row r="44" spans="1:14" ht="36" hidden="1" customHeight="1">
      <c r="A44" s="126"/>
      <c r="B44" s="119" t="s">
        <v>15</v>
      </c>
      <c r="C44" s="126"/>
      <c r="D44" s="17" t="s">
        <v>16</v>
      </c>
      <c r="E44" s="57" t="s">
        <v>68</v>
      </c>
      <c r="F44" s="9"/>
      <c r="G44" s="9"/>
      <c r="H44" s="9"/>
      <c r="I44" s="60"/>
      <c r="J44" s="56">
        <f>15000+1100-16100</f>
        <v>0</v>
      </c>
      <c r="K44" s="9"/>
      <c r="L44" s="39"/>
      <c r="M44" s="39"/>
      <c r="N44" s="39"/>
    </row>
    <row r="45" spans="1:14" ht="36" customHeight="1">
      <c r="A45" s="43">
        <v>210180</v>
      </c>
      <c r="B45" s="42" t="s">
        <v>63</v>
      </c>
      <c r="C45" s="43">
        <v>133</v>
      </c>
      <c r="D45" s="7" t="s">
        <v>65</v>
      </c>
      <c r="E45" s="158"/>
      <c r="F45" s="66"/>
      <c r="G45" s="66"/>
      <c r="H45" s="66"/>
      <c r="I45" s="68"/>
      <c r="J45" s="34">
        <f>J46</f>
        <v>100000</v>
      </c>
      <c r="K45" s="9"/>
      <c r="L45" s="39"/>
      <c r="M45" s="39"/>
      <c r="N45" s="39"/>
    </row>
    <row r="46" spans="1:14" ht="36" customHeight="1">
      <c r="A46" s="126"/>
      <c r="B46" s="119" t="s">
        <v>96</v>
      </c>
      <c r="C46" s="126"/>
      <c r="D46" s="17" t="s">
        <v>97</v>
      </c>
      <c r="E46" s="75" t="s">
        <v>225</v>
      </c>
      <c r="F46" s="31"/>
      <c r="G46" s="31"/>
      <c r="H46" s="31"/>
      <c r="I46" s="67"/>
      <c r="J46" s="30">
        <v>100000</v>
      </c>
      <c r="K46" s="9"/>
      <c r="L46" s="39"/>
      <c r="M46" s="39"/>
      <c r="N46" s="39"/>
    </row>
    <row r="47" spans="1:14" ht="28.55" customHeight="1">
      <c r="A47" s="21" t="s">
        <v>92</v>
      </c>
      <c r="B47" s="22" t="s">
        <v>93</v>
      </c>
      <c r="C47" s="21" t="s">
        <v>94</v>
      </c>
      <c r="D47" s="7" t="s">
        <v>95</v>
      </c>
      <c r="E47" s="75"/>
      <c r="F47" s="9"/>
      <c r="G47" s="9"/>
      <c r="H47" s="9"/>
      <c r="I47" s="64"/>
      <c r="J47" s="34">
        <f>J48</f>
        <v>7525625.5</v>
      </c>
      <c r="K47" s="9"/>
      <c r="L47" s="39"/>
      <c r="M47" s="39"/>
      <c r="N47" s="39"/>
    </row>
    <row r="48" spans="1:14" ht="77.3" customHeight="1">
      <c r="A48" s="126"/>
      <c r="B48" s="119" t="s">
        <v>96</v>
      </c>
      <c r="C48" s="126"/>
      <c r="D48" s="17" t="s">
        <v>97</v>
      </c>
      <c r="E48" s="94" t="s">
        <v>203</v>
      </c>
      <c r="F48" s="31"/>
      <c r="G48" s="31"/>
      <c r="H48" s="31"/>
      <c r="I48" s="49"/>
      <c r="J48" s="30">
        <f>1000000+3473206+1500000+2552419.5-1000000</f>
        <v>7525625.5</v>
      </c>
      <c r="K48" s="9"/>
      <c r="L48" s="39"/>
      <c r="M48" s="39"/>
      <c r="N48" s="39"/>
    </row>
    <row r="49" spans="1:14" ht="39.1" hidden="1" customHeight="1">
      <c r="A49" s="21" t="s">
        <v>98</v>
      </c>
      <c r="B49" s="22" t="s">
        <v>99</v>
      </c>
      <c r="C49" s="21" t="s">
        <v>100</v>
      </c>
      <c r="D49" s="65" t="s">
        <v>101</v>
      </c>
      <c r="E49" s="95"/>
      <c r="F49" s="31"/>
      <c r="G49" s="31"/>
      <c r="H49" s="31"/>
      <c r="I49" s="67"/>
      <c r="J49" s="34">
        <f>J50</f>
        <v>0</v>
      </c>
      <c r="K49" s="9"/>
      <c r="L49" s="39"/>
      <c r="M49" s="39"/>
      <c r="N49" s="39"/>
    </row>
    <row r="50" spans="1:14" ht="60.8" hidden="1" customHeight="1">
      <c r="A50" s="126"/>
      <c r="B50" s="119" t="s">
        <v>96</v>
      </c>
      <c r="C50" s="126"/>
      <c r="D50" s="17" t="s">
        <v>97</v>
      </c>
      <c r="E50" s="94" t="s">
        <v>126</v>
      </c>
      <c r="F50" s="31"/>
      <c r="G50" s="31"/>
      <c r="H50" s="31"/>
      <c r="I50" s="49"/>
      <c r="J50" s="30"/>
      <c r="K50" s="9"/>
      <c r="L50" s="39"/>
      <c r="M50" s="39"/>
      <c r="N50" s="39"/>
    </row>
    <row r="51" spans="1:14" ht="30.75" customHeight="1">
      <c r="A51" s="42" t="s">
        <v>176</v>
      </c>
      <c r="B51" s="42" t="s">
        <v>177</v>
      </c>
      <c r="C51" s="42" t="s">
        <v>179</v>
      </c>
      <c r="D51" s="7" t="s">
        <v>178</v>
      </c>
      <c r="E51" s="114"/>
      <c r="F51" s="66"/>
      <c r="G51" s="66"/>
      <c r="H51" s="66"/>
      <c r="I51" s="113"/>
      <c r="J51" s="34">
        <f>J52</f>
        <v>150000</v>
      </c>
      <c r="K51" s="9"/>
      <c r="L51" s="39"/>
      <c r="M51" s="39"/>
      <c r="N51" s="39"/>
    </row>
    <row r="52" spans="1:14" ht="91.55" customHeight="1">
      <c r="A52" s="126"/>
      <c r="B52" s="119" t="s">
        <v>96</v>
      </c>
      <c r="C52" s="126"/>
      <c r="D52" s="17" t="s">
        <v>97</v>
      </c>
      <c r="E52" s="94" t="s">
        <v>180</v>
      </c>
      <c r="F52" s="31"/>
      <c r="G52" s="31"/>
      <c r="H52" s="31"/>
      <c r="I52" s="49"/>
      <c r="J52" s="30">
        <v>150000</v>
      </c>
      <c r="K52" s="9"/>
      <c r="L52" s="39"/>
      <c r="M52" s="39"/>
      <c r="N52" s="39"/>
    </row>
    <row r="53" spans="1:14" ht="32.299999999999997" customHeight="1">
      <c r="A53" s="42" t="s">
        <v>106</v>
      </c>
      <c r="B53" s="42" t="s">
        <v>107</v>
      </c>
      <c r="C53" s="43"/>
      <c r="D53" s="7" t="s">
        <v>88</v>
      </c>
      <c r="E53" s="96"/>
      <c r="F53" s="66"/>
      <c r="G53" s="66"/>
      <c r="H53" s="66"/>
      <c r="I53" s="68"/>
      <c r="J53" s="34">
        <f>J54</f>
        <v>470000</v>
      </c>
      <c r="K53" s="9"/>
      <c r="L53" s="39"/>
      <c r="M53" s="39"/>
      <c r="N53" s="39"/>
    </row>
    <row r="54" spans="1:14" ht="198" customHeight="1">
      <c r="A54" s="126"/>
      <c r="B54" s="119" t="s">
        <v>96</v>
      </c>
      <c r="C54" s="126"/>
      <c r="D54" s="17" t="s">
        <v>97</v>
      </c>
      <c r="E54" s="94" t="s">
        <v>206</v>
      </c>
      <c r="F54" s="31"/>
      <c r="G54" s="31"/>
      <c r="H54" s="31"/>
      <c r="I54" s="67"/>
      <c r="J54" s="30">
        <f>1000000-130000-400000</f>
        <v>470000</v>
      </c>
      <c r="K54" s="9"/>
      <c r="L54" s="39"/>
      <c r="M54" s="39"/>
      <c r="N54" s="39"/>
    </row>
    <row r="55" spans="1:14" ht="30.75" customHeight="1">
      <c r="A55" s="116" t="s">
        <v>186</v>
      </c>
      <c r="B55" s="45">
        <v>7330</v>
      </c>
      <c r="C55" s="46" t="s">
        <v>17</v>
      </c>
      <c r="D55" s="11" t="s">
        <v>132</v>
      </c>
      <c r="E55" s="94"/>
      <c r="F55" s="31"/>
      <c r="G55" s="31"/>
      <c r="H55" s="31"/>
      <c r="I55" s="67"/>
      <c r="J55" s="34">
        <f>J56</f>
        <v>1000000</v>
      </c>
      <c r="K55" s="9"/>
      <c r="L55" s="39"/>
      <c r="M55" s="39"/>
      <c r="N55" s="39"/>
    </row>
    <row r="56" spans="1:14" ht="77.95" customHeight="1">
      <c r="A56" s="126"/>
      <c r="B56" s="134">
        <v>3142</v>
      </c>
      <c r="C56" s="140"/>
      <c r="D56" s="38" t="s">
        <v>37</v>
      </c>
      <c r="E56" s="94" t="s">
        <v>199</v>
      </c>
      <c r="F56" s="31"/>
      <c r="G56" s="31"/>
      <c r="H56" s="31"/>
      <c r="I56" s="67"/>
      <c r="J56" s="30">
        <v>1000000</v>
      </c>
      <c r="K56" s="9"/>
      <c r="L56" s="39"/>
      <c r="M56" s="39"/>
      <c r="N56" s="39"/>
    </row>
    <row r="57" spans="1:14" ht="40.6" customHeight="1">
      <c r="A57" s="42" t="s">
        <v>219</v>
      </c>
      <c r="B57" s="155">
        <v>7350</v>
      </c>
      <c r="C57" s="156" t="s">
        <v>17</v>
      </c>
      <c r="D57" s="62" t="s">
        <v>218</v>
      </c>
      <c r="E57" s="114"/>
      <c r="F57" s="66"/>
      <c r="G57" s="66"/>
      <c r="H57" s="66"/>
      <c r="I57" s="68"/>
      <c r="J57" s="34">
        <f>J58</f>
        <v>500000</v>
      </c>
      <c r="K57" s="9"/>
      <c r="L57" s="39"/>
      <c r="M57" s="39"/>
      <c r="N57" s="39"/>
    </row>
    <row r="58" spans="1:14" ht="48.1" customHeight="1">
      <c r="A58" s="126"/>
      <c r="B58" s="134">
        <v>2281</v>
      </c>
      <c r="C58" s="140"/>
      <c r="D58" s="38" t="s">
        <v>115</v>
      </c>
      <c r="E58" s="94" t="s">
        <v>220</v>
      </c>
      <c r="F58" s="31"/>
      <c r="G58" s="31"/>
      <c r="H58" s="31"/>
      <c r="I58" s="67"/>
      <c r="J58" s="30">
        <v>500000</v>
      </c>
      <c r="K58" s="9"/>
      <c r="L58" s="39"/>
      <c r="M58" s="39"/>
      <c r="N58" s="39"/>
    </row>
    <row r="59" spans="1:14" ht="34.5" customHeight="1">
      <c r="A59" s="42" t="s">
        <v>102</v>
      </c>
      <c r="B59" s="42" t="s">
        <v>103</v>
      </c>
      <c r="C59" s="42" t="s">
        <v>104</v>
      </c>
      <c r="D59" s="6" t="s">
        <v>105</v>
      </c>
      <c r="E59" s="81"/>
      <c r="F59" s="31"/>
      <c r="G59" s="31"/>
      <c r="H59" s="31"/>
      <c r="I59" s="67"/>
      <c r="J59" s="34">
        <f>J60+J61</f>
        <v>593533</v>
      </c>
      <c r="K59" s="9"/>
      <c r="L59" s="39"/>
      <c r="M59" s="39"/>
      <c r="N59" s="39"/>
    </row>
    <row r="60" spans="1:14" ht="49.6" customHeight="1">
      <c r="A60" s="119"/>
      <c r="B60" s="119" t="s">
        <v>15</v>
      </c>
      <c r="C60" s="119"/>
      <c r="D60" s="17" t="s">
        <v>16</v>
      </c>
      <c r="E60" s="85" t="s">
        <v>127</v>
      </c>
      <c r="F60" s="31"/>
      <c r="G60" s="31"/>
      <c r="H60" s="31"/>
      <c r="I60" s="67"/>
      <c r="J60" s="30">
        <f>100000+31000</f>
        <v>131000</v>
      </c>
      <c r="K60" s="9"/>
      <c r="L60" s="39"/>
      <c r="M60" s="39"/>
      <c r="N60" s="39"/>
    </row>
    <row r="61" spans="1:14" ht="49.6" customHeight="1">
      <c r="A61" s="119"/>
      <c r="B61" s="119" t="s">
        <v>96</v>
      </c>
      <c r="C61" s="119"/>
      <c r="D61" s="17" t="s">
        <v>97</v>
      </c>
      <c r="E61" s="85" t="s">
        <v>227</v>
      </c>
      <c r="F61" s="31"/>
      <c r="G61" s="31"/>
      <c r="H61" s="31"/>
      <c r="I61" s="67"/>
      <c r="J61" s="30">
        <v>462533</v>
      </c>
      <c r="K61" s="9"/>
      <c r="L61" s="39"/>
      <c r="M61" s="39"/>
      <c r="N61" s="39"/>
    </row>
    <row r="62" spans="1:14" ht="25.5" customHeight="1">
      <c r="A62" s="42" t="s">
        <v>167</v>
      </c>
      <c r="B62" s="42" t="s">
        <v>165</v>
      </c>
      <c r="C62" s="42" t="s">
        <v>190</v>
      </c>
      <c r="D62" s="7" t="s">
        <v>166</v>
      </c>
      <c r="E62" s="110"/>
      <c r="F62" s="66"/>
      <c r="G62" s="66"/>
      <c r="H62" s="66"/>
      <c r="I62" s="68"/>
      <c r="J62" s="34">
        <f>J63</f>
        <v>520000</v>
      </c>
      <c r="K62" s="9"/>
      <c r="L62" s="39"/>
      <c r="M62" s="39"/>
      <c r="N62" s="39"/>
    </row>
    <row r="63" spans="1:14" ht="123.8" customHeight="1">
      <c r="A63" s="119"/>
      <c r="B63" s="119" t="s">
        <v>96</v>
      </c>
      <c r="C63" s="119"/>
      <c r="D63" s="17" t="s">
        <v>97</v>
      </c>
      <c r="E63" s="85" t="s">
        <v>221</v>
      </c>
      <c r="F63" s="31"/>
      <c r="G63" s="31"/>
      <c r="H63" s="31"/>
      <c r="I63" s="67"/>
      <c r="J63" s="30">
        <v>520000</v>
      </c>
      <c r="K63" s="9"/>
      <c r="L63" s="39"/>
      <c r="M63" s="39"/>
      <c r="N63" s="39"/>
    </row>
    <row r="64" spans="1:14" ht="49.6" customHeight="1">
      <c r="A64" s="72" t="s">
        <v>145</v>
      </c>
      <c r="B64" s="72" t="s">
        <v>146</v>
      </c>
      <c r="C64" s="72" t="s">
        <v>191</v>
      </c>
      <c r="D64" s="51" t="s">
        <v>147</v>
      </c>
      <c r="E64" s="53"/>
      <c r="F64" s="31"/>
      <c r="G64" s="31"/>
      <c r="H64" s="31"/>
      <c r="I64" s="67"/>
      <c r="J64" s="34">
        <f>J65</f>
        <v>92000</v>
      </c>
      <c r="K64" s="9"/>
      <c r="L64" s="39"/>
      <c r="M64" s="39"/>
      <c r="N64" s="39"/>
    </row>
    <row r="65" spans="1:14" ht="32.950000000000003" customHeight="1">
      <c r="A65" s="120"/>
      <c r="B65" s="119" t="s">
        <v>15</v>
      </c>
      <c r="C65" s="119"/>
      <c r="D65" s="17" t="s">
        <v>16</v>
      </c>
      <c r="E65" s="95" t="s">
        <v>148</v>
      </c>
      <c r="F65" s="31"/>
      <c r="G65" s="31"/>
      <c r="H65" s="31"/>
      <c r="I65" s="67"/>
      <c r="J65" s="30">
        <f>92000</f>
        <v>92000</v>
      </c>
      <c r="K65" s="9"/>
      <c r="L65" s="39"/>
      <c r="M65" s="39"/>
      <c r="N65" s="39"/>
    </row>
    <row r="66" spans="1:14" ht="32.950000000000003" customHeight="1">
      <c r="A66" s="107" t="s">
        <v>158</v>
      </c>
      <c r="B66" s="107" t="s">
        <v>159</v>
      </c>
      <c r="C66" s="107" t="s">
        <v>160</v>
      </c>
      <c r="D66" s="108" t="s">
        <v>161</v>
      </c>
      <c r="E66" s="92"/>
      <c r="F66" s="31"/>
      <c r="G66" s="31"/>
      <c r="H66" s="31"/>
      <c r="I66" s="67"/>
      <c r="J66" s="34">
        <f>J67</f>
        <v>600000</v>
      </c>
      <c r="K66" s="9"/>
      <c r="L66" s="39"/>
      <c r="M66" s="39"/>
      <c r="N66" s="39"/>
    </row>
    <row r="67" spans="1:14" ht="86.3" customHeight="1">
      <c r="A67" s="120"/>
      <c r="B67" s="119" t="s">
        <v>96</v>
      </c>
      <c r="C67" s="119"/>
      <c r="D67" s="17" t="s">
        <v>97</v>
      </c>
      <c r="E67" s="109" t="s">
        <v>162</v>
      </c>
      <c r="F67" s="31"/>
      <c r="G67" s="31"/>
      <c r="H67" s="31"/>
      <c r="I67" s="67"/>
      <c r="J67" s="30">
        <v>600000</v>
      </c>
      <c r="K67" s="9"/>
      <c r="L67" s="39"/>
      <c r="M67" s="39"/>
      <c r="N67" s="39"/>
    </row>
    <row r="68" spans="1:14" ht="31.6" customHeight="1">
      <c r="A68" s="42" t="s">
        <v>118</v>
      </c>
      <c r="B68" s="42" t="s">
        <v>119</v>
      </c>
      <c r="C68" s="42" t="s">
        <v>160</v>
      </c>
      <c r="D68" s="7" t="s">
        <v>163</v>
      </c>
      <c r="E68" s="78"/>
      <c r="F68" s="66"/>
      <c r="G68" s="66"/>
      <c r="H68" s="66"/>
      <c r="I68" s="68"/>
      <c r="J68" s="34">
        <f>J69</f>
        <v>5280000</v>
      </c>
      <c r="K68" s="9"/>
      <c r="L68" s="39"/>
      <c r="M68" s="39"/>
      <c r="N68" s="39"/>
    </row>
    <row r="69" spans="1:14" ht="129.1" customHeight="1">
      <c r="A69" s="119"/>
      <c r="B69" s="119" t="s">
        <v>15</v>
      </c>
      <c r="C69" s="119"/>
      <c r="D69" s="17" t="s">
        <v>16</v>
      </c>
      <c r="E69" s="85" t="s">
        <v>128</v>
      </c>
      <c r="F69" s="31"/>
      <c r="G69" s="31"/>
      <c r="H69" s="31"/>
      <c r="I69" s="67"/>
      <c r="J69" s="30">
        <f>1780000+3500000</f>
        <v>5280000</v>
      </c>
      <c r="K69" s="9"/>
      <c r="L69" s="39"/>
      <c r="M69" s="39"/>
      <c r="N69" s="39"/>
    </row>
    <row r="70" spans="1:14" ht="12.75" customHeight="1">
      <c r="A70" s="116" t="s">
        <v>4</v>
      </c>
      <c r="B70" s="116" t="s">
        <v>5</v>
      </c>
      <c r="C70" s="116"/>
      <c r="D70" s="4" t="s">
        <v>6</v>
      </c>
      <c r="E70" s="5"/>
      <c r="F70" s="9"/>
      <c r="G70" s="9"/>
      <c r="H70" s="9"/>
      <c r="I70" s="10"/>
      <c r="J70" s="34">
        <f>J71+J73+J81+J79</f>
        <v>13866337</v>
      </c>
      <c r="K70" s="9"/>
    </row>
    <row r="71" spans="1:14" ht="12.75" customHeight="1">
      <c r="A71" s="42" t="s">
        <v>18</v>
      </c>
      <c r="B71" s="42" t="s">
        <v>19</v>
      </c>
      <c r="C71" s="42" t="s">
        <v>51</v>
      </c>
      <c r="D71" s="11" t="s">
        <v>20</v>
      </c>
      <c r="E71" s="5"/>
      <c r="F71" s="9"/>
      <c r="G71" s="9"/>
      <c r="H71" s="9"/>
      <c r="I71" s="10"/>
      <c r="J71" s="34">
        <f>J72</f>
        <v>69149</v>
      </c>
      <c r="K71" s="9"/>
    </row>
    <row r="72" spans="1:14" ht="30.75" customHeight="1">
      <c r="A72" s="121"/>
      <c r="B72" s="119" t="s">
        <v>15</v>
      </c>
      <c r="C72" s="119"/>
      <c r="D72" s="17" t="s">
        <v>16</v>
      </c>
      <c r="E72" s="61" t="s">
        <v>144</v>
      </c>
      <c r="F72" s="9"/>
      <c r="G72" s="9"/>
      <c r="H72" s="9"/>
      <c r="I72" s="10"/>
      <c r="J72" s="30">
        <f>50000+25000-5851</f>
        <v>69149</v>
      </c>
      <c r="K72" s="10"/>
    </row>
    <row r="73" spans="1:14" ht="38.25" customHeight="1">
      <c r="A73" s="44" t="s">
        <v>54</v>
      </c>
      <c r="B73" s="44" t="s">
        <v>55</v>
      </c>
      <c r="C73" s="44" t="s">
        <v>21</v>
      </c>
      <c r="D73" s="16" t="s">
        <v>139</v>
      </c>
      <c r="E73" s="63"/>
      <c r="F73" s="49"/>
      <c r="G73" s="49"/>
      <c r="H73" s="49"/>
      <c r="I73" s="49"/>
      <c r="J73" s="34">
        <f>J74+J75+J76+J77+J78</f>
        <v>13402851</v>
      </c>
      <c r="K73" s="10"/>
    </row>
    <row r="74" spans="1:14" ht="99" customHeight="1">
      <c r="A74" s="122"/>
      <c r="B74" s="119" t="s">
        <v>15</v>
      </c>
      <c r="C74" s="119"/>
      <c r="D74" s="17" t="s">
        <v>16</v>
      </c>
      <c r="E74" s="61" t="s">
        <v>231</v>
      </c>
      <c r="F74" s="10"/>
      <c r="G74" s="10"/>
      <c r="H74" s="10"/>
      <c r="I74" s="30"/>
      <c r="J74" s="30">
        <f>325000+38000+36000-202925+320000+470000</f>
        <v>986075</v>
      </c>
      <c r="K74" s="10"/>
    </row>
    <row r="75" spans="1:14" ht="78.8" customHeight="1">
      <c r="A75" s="122"/>
      <c r="B75" s="119" t="s">
        <v>15</v>
      </c>
      <c r="C75" s="119"/>
      <c r="D75" s="17" t="s">
        <v>16</v>
      </c>
      <c r="E75" s="61" t="s">
        <v>164</v>
      </c>
      <c r="F75" s="10"/>
      <c r="G75" s="10"/>
      <c r="H75" s="10"/>
      <c r="I75" s="30"/>
      <c r="J75" s="30">
        <v>20000</v>
      </c>
      <c r="K75" s="10"/>
    </row>
    <row r="76" spans="1:14" ht="43.5" customHeight="1">
      <c r="A76" s="122"/>
      <c r="B76" s="119" t="s">
        <v>53</v>
      </c>
      <c r="C76" s="121"/>
      <c r="D76" s="17" t="s">
        <v>8</v>
      </c>
      <c r="E76" s="61" t="s">
        <v>81</v>
      </c>
      <c r="F76" s="10"/>
      <c r="G76" s="10"/>
      <c r="H76" s="10"/>
      <c r="I76" s="30"/>
      <c r="J76" s="30">
        <f>6722000+120000-70000+4086000-111224</f>
        <v>10746776</v>
      </c>
      <c r="K76" s="10"/>
    </row>
    <row r="77" spans="1:14" ht="32.299999999999997" customHeight="1">
      <c r="A77" s="122"/>
      <c r="B77" s="119" t="s">
        <v>53</v>
      </c>
      <c r="C77" s="121"/>
      <c r="D77" s="17" t="s">
        <v>8</v>
      </c>
      <c r="E77" s="61" t="s">
        <v>82</v>
      </c>
      <c r="F77" s="10"/>
      <c r="G77" s="10"/>
      <c r="H77" s="10"/>
      <c r="I77" s="30"/>
      <c r="J77" s="30">
        <v>150000</v>
      </c>
      <c r="K77" s="10"/>
    </row>
    <row r="78" spans="1:14" ht="98.35" customHeight="1">
      <c r="A78" s="122"/>
      <c r="B78" s="119" t="s">
        <v>53</v>
      </c>
      <c r="C78" s="121"/>
      <c r="D78" s="17" t="s">
        <v>8</v>
      </c>
      <c r="E78" s="61" t="s">
        <v>224</v>
      </c>
      <c r="F78" s="10"/>
      <c r="G78" s="10"/>
      <c r="H78" s="10"/>
      <c r="I78" s="30"/>
      <c r="J78" s="30">
        <v>1500000</v>
      </c>
      <c r="K78" s="10"/>
    </row>
    <row r="79" spans="1:14" ht="43.5" customHeight="1">
      <c r="A79" s="43">
        <v>611070</v>
      </c>
      <c r="B79" s="42" t="s">
        <v>214</v>
      </c>
      <c r="C79" s="153" t="s">
        <v>30</v>
      </c>
      <c r="D79" s="7" t="s">
        <v>215</v>
      </c>
      <c r="E79" s="154"/>
      <c r="F79" s="40"/>
      <c r="G79" s="40"/>
      <c r="H79" s="40"/>
      <c r="I79" s="34"/>
      <c r="J79" s="34">
        <f>J80</f>
        <v>350000</v>
      </c>
      <c r="K79" s="10"/>
    </row>
    <row r="80" spans="1:14" ht="32.299999999999997" customHeight="1">
      <c r="A80" s="122"/>
      <c r="B80" s="119" t="s">
        <v>15</v>
      </c>
      <c r="C80" s="119"/>
      <c r="D80" s="17" t="s">
        <v>16</v>
      </c>
      <c r="E80" s="61" t="s">
        <v>216</v>
      </c>
      <c r="F80" s="10"/>
      <c r="G80" s="10"/>
      <c r="H80" s="10"/>
      <c r="I80" s="30"/>
      <c r="J80" s="30">
        <v>350000</v>
      </c>
      <c r="K80" s="10"/>
    </row>
    <row r="81" spans="1:11" s="3" customFormat="1" ht="23.95" customHeight="1">
      <c r="A81" s="42" t="s">
        <v>89</v>
      </c>
      <c r="B81" s="42" t="s">
        <v>90</v>
      </c>
      <c r="C81" s="33" t="s">
        <v>17</v>
      </c>
      <c r="D81" s="7" t="s">
        <v>91</v>
      </c>
      <c r="E81" s="11"/>
      <c r="F81" s="40"/>
      <c r="G81" s="40"/>
      <c r="H81" s="40"/>
      <c r="I81" s="34"/>
      <c r="J81" s="34">
        <f>J82+J83+J84+J85+J86</f>
        <v>44337</v>
      </c>
      <c r="K81" s="9"/>
    </row>
    <row r="82" spans="1:11" s="3" customFormat="1" ht="108.7" hidden="1" customHeight="1">
      <c r="A82" s="42"/>
      <c r="F82" s="40"/>
      <c r="G82" s="40"/>
      <c r="H82" s="40"/>
      <c r="I82" s="34"/>
      <c r="J82" s="117"/>
      <c r="K82" s="9"/>
    </row>
    <row r="83" spans="1:11" s="3" customFormat="1" ht="81.7" hidden="1" customHeight="1">
      <c r="A83" s="42"/>
      <c r="B83" s="129">
        <v>3122</v>
      </c>
      <c r="C83" s="132"/>
      <c r="D83" s="17"/>
      <c r="E83" s="70"/>
      <c r="F83" s="40"/>
      <c r="G83" s="40"/>
      <c r="H83" s="40"/>
      <c r="I83" s="34"/>
      <c r="J83" s="30"/>
      <c r="K83" s="9"/>
    </row>
    <row r="84" spans="1:11" s="3" customFormat="1" ht="55.55" customHeight="1">
      <c r="A84" s="122"/>
      <c r="B84" s="134">
        <v>3142</v>
      </c>
      <c r="C84" s="140"/>
      <c r="D84" s="38" t="s">
        <v>37</v>
      </c>
      <c r="E84" s="70" t="s">
        <v>168</v>
      </c>
      <c r="F84" s="10"/>
      <c r="G84" s="10"/>
      <c r="H84" s="10"/>
      <c r="I84" s="30"/>
      <c r="J84" s="30">
        <f>2279+10900</f>
        <v>13179</v>
      </c>
      <c r="K84" s="9"/>
    </row>
    <row r="85" spans="1:11" s="3" customFormat="1" ht="64.55" customHeight="1">
      <c r="A85" s="122"/>
      <c r="B85" s="134">
        <v>3142</v>
      </c>
      <c r="C85" s="140"/>
      <c r="D85" s="38" t="s">
        <v>37</v>
      </c>
      <c r="E85" s="70" t="s">
        <v>169</v>
      </c>
      <c r="F85" s="10"/>
      <c r="G85" s="10"/>
      <c r="H85" s="10"/>
      <c r="I85" s="30"/>
      <c r="J85" s="30">
        <f>2279+16000</f>
        <v>18279</v>
      </c>
      <c r="K85" s="9"/>
    </row>
    <row r="86" spans="1:11" s="3" customFormat="1" ht="61.5" customHeight="1">
      <c r="A86" s="122"/>
      <c r="B86" s="134">
        <v>3142</v>
      </c>
      <c r="C86" s="140"/>
      <c r="D86" s="38" t="s">
        <v>37</v>
      </c>
      <c r="E86" s="70" t="s">
        <v>170</v>
      </c>
      <c r="F86" s="10"/>
      <c r="G86" s="10"/>
      <c r="H86" s="10"/>
      <c r="I86" s="30"/>
      <c r="J86" s="30">
        <f>2279+10600</f>
        <v>12879</v>
      </c>
      <c r="K86" s="9"/>
    </row>
    <row r="87" spans="1:11" ht="27.7" customHeight="1">
      <c r="A87" s="42" t="s">
        <v>22</v>
      </c>
      <c r="B87" s="42" t="s">
        <v>25</v>
      </c>
      <c r="C87" s="121"/>
      <c r="D87" s="6" t="s">
        <v>23</v>
      </c>
      <c r="E87" s="77"/>
      <c r="F87" s="10"/>
      <c r="G87" s="10"/>
      <c r="H87" s="10"/>
      <c r="I87" s="34"/>
      <c r="J87" s="34">
        <f>J88+J92</f>
        <v>1224000</v>
      </c>
      <c r="K87" s="10"/>
    </row>
    <row r="88" spans="1:11" ht="62.35" customHeight="1">
      <c r="A88" s="42" t="s">
        <v>66</v>
      </c>
      <c r="B88" s="42" t="s">
        <v>69</v>
      </c>
      <c r="C88" s="42">
        <v>1020</v>
      </c>
      <c r="D88" s="71" t="s">
        <v>67</v>
      </c>
      <c r="E88" s="77"/>
      <c r="F88" s="10"/>
      <c r="G88" s="10"/>
      <c r="H88" s="10"/>
      <c r="I88" s="34"/>
      <c r="J88" s="34">
        <f>J89+J90+J91</f>
        <v>1175000</v>
      </c>
      <c r="K88" s="10"/>
    </row>
    <row r="89" spans="1:11" ht="66.75" customHeight="1">
      <c r="A89" s="42"/>
      <c r="B89" s="119" t="s">
        <v>53</v>
      </c>
      <c r="C89" s="121"/>
      <c r="D89" s="17" t="s">
        <v>8</v>
      </c>
      <c r="E89" s="79" t="s">
        <v>83</v>
      </c>
      <c r="F89" s="49"/>
      <c r="G89" s="49"/>
      <c r="H89" s="49"/>
      <c r="I89" s="30"/>
      <c r="J89" s="30">
        <v>250000</v>
      </c>
      <c r="K89" s="10"/>
    </row>
    <row r="90" spans="1:11" ht="54.7" customHeight="1">
      <c r="A90" s="42"/>
      <c r="B90" s="119" t="s">
        <v>53</v>
      </c>
      <c r="C90" s="121"/>
      <c r="D90" s="17" t="s">
        <v>8</v>
      </c>
      <c r="E90" s="80" t="s">
        <v>130</v>
      </c>
      <c r="F90" s="49"/>
      <c r="G90" s="49"/>
      <c r="H90" s="49"/>
      <c r="I90" s="30"/>
      <c r="J90" s="30">
        <v>450000</v>
      </c>
      <c r="K90" s="10"/>
    </row>
    <row r="91" spans="1:11" ht="45" customHeight="1">
      <c r="A91" s="42"/>
      <c r="B91" s="119" t="s">
        <v>53</v>
      </c>
      <c r="C91" s="121"/>
      <c r="D91" s="17" t="s">
        <v>8</v>
      </c>
      <c r="E91" s="80" t="s">
        <v>226</v>
      </c>
      <c r="F91" s="49"/>
      <c r="G91" s="49"/>
      <c r="H91" s="49"/>
      <c r="I91" s="30"/>
      <c r="J91" s="30">
        <v>475000</v>
      </c>
      <c r="K91" s="10"/>
    </row>
    <row r="92" spans="1:11" ht="30.75" customHeight="1">
      <c r="A92" s="42" t="s">
        <v>108</v>
      </c>
      <c r="B92" s="42" t="s">
        <v>103</v>
      </c>
      <c r="C92" s="42" t="s">
        <v>104</v>
      </c>
      <c r="D92" s="71" t="s">
        <v>105</v>
      </c>
      <c r="E92" s="76"/>
      <c r="F92" s="49"/>
      <c r="G92" s="49"/>
      <c r="H92" s="49"/>
      <c r="I92" s="30"/>
      <c r="J92" s="34">
        <f>J93</f>
        <v>49000</v>
      </c>
      <c r="K92" s="10"/>
    </row>
    <row r="93" spans="1:11" ht="77.95" customHeight="1">
      <c r="A93" s="119"/>
      <c r="B93" s="119" t="s">
        <v>15</v>
      </c>
      <c r="C93" s="119"/>
      <c r="D93" s="17" t="s">
        <v>16</v>
      </c>
      <c r="E93" s="95" t="s">
        <v>129</v>
      </c>
      <c r="F93" s="49"/>
      <c r="G93" s="49"/>
      <c r="H93" s="49"/>
      <c r="I93" s="30"/>
      <c r="J93" s="30">
        <v>49000</v>
      </c>
      <c r="K93" s="10"/>
    </row>
    <row r="94" spans="1:11" ht="26.5">
      <c r="A94" s="42" t="s">
        <v>24</v>
      </c>
      <c r="B94" s="43">
        <v>10</v>
      </c>
      <c r="C94" s="145"/>
      <c r="D94" s="6" t="s">
        <v>26</v>
      </c>
      <c r="E94" s="77"/>
      <c r="F94" s="10"/>
      <c r="G94" s="10"/>
      <c r="H94" s="10"/>
      <c r="I94" s="18"/>
      <c r="J94" s="34">
        <f>J95+J97+J99</f>
        <v>176800</v>
      </c>
      <c r="K94" s="10"/>
    </row>
    <row r="95" spans="1:11" ht="25.85">
      <c r="A95" s="22" t="s">
        <v>57</v>
      </c>
      <c r="B95" s="22" t="s">
        <v>58</v>
      </c>
      <c r="C95" s="22" t="s">
        <v>30</v>
      </c>
      <c r="D95" s="51" t="s">
        <v>59</v>
      </c>
      <c r="E95" s="81"/>
      <c r="F95" s="49"/>
      <c r="G95" s="49"/>
      <c r="H95" s="49"/>
      <c r="I95" s="34"/>
      <c r="J95" s="34">
        <f>J96</f>
        <v>76900</v>
      </c>
      <c r="K95" s="10"/>
    </row>
    <row r="96" spans="1:11" ht="39.75" customHeight="1">
      <c r="A96" s="120"/>
      <c r="B96" s="120" t="s">
        <v>15</v>
      </c>
      <c r="C96" s="120"/>
      <c r="D96" s="23" t="s">
        <v>16</v>
      </c>
      <c r="E96" s="61" t="s">
        <v>131</v>
      </c>
      <c r="F96" s="49"/>
      <c r="G96" s="49"/>
      <c r="H96" s="49"/>
      <c r="I96" s="30"/>
      <c r="J96" s="30">
        <v>76900</v>
      </c>
      <c r="K96" s="10"/>
    </row>
    <row r="97" spans="1:11" ht="25.85">
      <c r="A97" s="42" t="s">
        <v>27</v>
      </c>
      <c r="B97" s="43">
        <v>4030</v>
      </c>
      <c r="C97" s="21" t="s">
        <v>28</v>
      </c>
      <c r="D97" s="7" t="s">
        <v>29</v>
      </c>
      <c r="E97" s="77"/>
      <c r="F97" s="10"/>
      <c r="G97" s="10"/>
      <c r="H97" s="10"/>
      <c r="I97" s="18"/>
      <c r="J97" s="34">
        <f>J98</f>
        <v>49900</v>
      </c>
      <c r="K97" s="10"/>
    </row>
    <row r="98" spans="1:11" ht="28.55" customHeight="1">
      <c r="A98" s="119"/>
      <c r="B98" s="119" t="s">
        <v>15</v>
      </c>
      <c r="C98" s="119"/>
      <c r="D98" s="17" t="s">
        <v>16</v>
      </c>
      <c r="E98" s="61" t="s">
        <v>74</v>
      </c>
      <c r="F98" s="10"/>
      <c r="G98" s="10"/>
      <c r="H98" s="10"/>
      <c r="I98" s="30"/>
      <c r="J98" s="30">
        <v>49900</v>
      </c>
      <c r="K98" s="10"/>
    </row>
    <row r="99" spans="1:11" ht="31.6" customHeight="1">
      <c r="A99" s="72" t="s">
        <v>174</v>
      </c>
      <c r="B99" s="120" t="s">
        <v>103</v>
      </c>
      <c r="C99" s="42" t="s">
        <v>104</v>
      </c>
      <c r="D99" s="6" t="s">
        <v>105</v>
      </c>
      <c r="E99" s="61"/>
      <c r="F99" s="49"/>
      <c r="G99" s="49"/>
      <c r="H99" s="49"/>
      <c r="I99" s="30"/>
      <c r="J99" s="34">
        <f>J100</f>
        <v>50000</v>
      </c>
      <c r="K99" s="10"/>
    </row>
    <row r="100" spans="1:11" ht="81.7" customHeight="1">
      <c r="A100" s="72"/>
      <c r="B100" s="119" t="s">
        <v>15</v>
      </c>
      <c r="C100" s="119"/>
      <c r="D100" s="17" t="s">
        <v>16</v>
      </c>
      <c r="E100" s="98" t="s">
        <v>175</v>
      </c>
      <c r="F100" s="49"/>
      <c r="G100" s="49"/>
      <c r="H100" s="49"/>
      <c r="I100" s="30"/>
      <c r="J100" s="30">
        <v>50000</v>
      </c>
      <c r="K100" s="10"/>
    </row>
    <row r="101" spans="1:11" ht="25.85">
      <c r="A101" s="42" t="s">
        <v>31</v>
      </c>
      <c r="B101" s="43">
        <v>11</v>
      </c>
      <c r="C101" s="145"/>
      <c r="D101" s="24" t="s">
        <v>32</v>
      </c>
      <c r="E101" s="77"/>
      <c r="F101" s="10"/>
      <c r="G101" s="10"/>
      <c r="H101" s="10"/>
      <c r="I101" s="34"/>
      <c r="J101" s="34">
        <f>J102</f>
        <v>760000</v>
      </c>
      <c r="K101" s="10"/>
    </row>
    <row r="102" spans="1:11" ht="77.45">
      <c r="A102" s="21" t="s">
        <v>48</v>
      </c>
      <c r="B102" s="22" t="s">
        <v>49</v>
      </c>
      <c r="C102" s="21" t="s">
        <v>47</v>
      </c>
      <c r="D102" s="7" t="s">
        <v>50</v>
      </c>
      <c r="E102" s="77"/>
      <c r="F102" s="10"/>
      <c r="G102" s="10"/>
      <c r="H102" s="10"/>
      <c r="I102" s="18"/>
      <c r="J102" s="34">
        <f>J103+J104</f>
        <v>760000</v>
      </c>
      <c r="K102" s="10"/>
    </row>
    <row r="103" spans="1:11" ht="28.55">
      <c r="A103" s="42"/>
      <c r="B103" s="119" t="s">
        <v>53</v>
      </c>
      <c r="C103" s="119"/>
      <c r="D103" s="23" t="s">
        <v>8</v>
      </c>
      <c r="E103" s="82" t="s">
        <v>75</v>
      </c>
      <c r="F103" s="49"/>
      <c r="G103" s="49"/>
      <c r="H103" s="49"/>
      <c r="I103" s="30"/>
      <c r="J103" s="30">
        <f>600000-340000</f>
        <v>260000</v>
      </c>
      <c r="K103" s="10"/>
    </row>
    <row r="104" spans="1:11" ht="30.75" customHeight="1">
      <c r="A104" s="42"/>
      <c r="B104" s="119" t="s">
        <v>53</v>
      </c>
      <c r="C104" s="119"/>
      <c r="D104" s="23" t="s">
        <v>8</v>
      </c>
      <c r="E104" s="82" t="s">
        <v>133</v>
      </c>
      <c r="F104" s="49"/>
      <c r="G104" s="49"/>
      <c r="H104" s="49"/>
      <c r="I104" s="30"/>
      <c r="J104" s="30">
        <v>500000</v>
      </c>
      <c r="K104" s="10"/>
    </row>
    <row r="105" spans="1:11" ht="25.85">
      <c r="A105" s="42" t="s">
        <v>33</v>
      </c>
      <c r="B105" s="45">
        <v>12</v>
      </c>
      <c r="C105" s="116"/>
      <c r="D105" s="4" t="s">
        <v>34</v>
      </c>
      <c r="E105" s="83"/>
      <c r="F105" s="10"/>
      <c r="G105" s="10"/>
      <c r="H105" s="10"/>
      <c r="I105" s="34"/>
      <c r="J105" s="34">
        <f>J106+J108+J110+J112+J116+J118+J124+J136+J138+J140+J114</f>
        <v>42509562</v>
      </c>
      <c r="K105" s="10"/>
    </row>
    <row r="106" spans="1:11" ht="77.45">
      <c r="A106" s="42" t="s">
        <v>222</v>
      </c>
      <c r="B106" s="42" t="s">
        <v>192</v>
      </c>
      <c r="C106" s="48" t="s">
        <v>193</v>
      </c>
      <c r="D106" s="7" t="s">
        <v>194</v>
      </c>
      <c r="E106" s="61"/>
      <c r="F106" s="10"/>
      <c r="G106" s="10"/>
      <c r="H106" s="10"/>
      <c r="I106" s="30"/>
      <c r="J106" s="34">
        <f>J107</f>
        <v>2052770</v>
      </c>
      <c r="K106" s="10"/>
    </row>
    <row r="107" spans="1:11" ht="85.6">
      <c r="A107" s="122"/>
      <c r="B107" s="129">
        <v>3122</v>
      </c>
      <c r="C107" s="132"/>
      <c r="D107" s="17" t="s">
        <v>35</v>
      </c>
      <c r="E107" s="70" t="s">
        <v>182</v>
      </c>
      <c r="F107" s="10"/>
      <c r="G107" s="10"/>
      <c r="H107" s="10"/>
      <c r="I107" s="30"/>
      <c r="J107" s="30">
        <f>1402770+650000</f>
        <v>2052770</v>
      </c>
      <c r="K107" s="10"/>
    </row>
    <row r="108" spans="1:11" ht="77.45">
      <c r="A108" s="42" t="s">
        <v>204</v>
      </c>
      <c r="B108" s="42" t="s">
        <v>195</v>
      </c>
      <c r="C108" s="48" t="s">
        <v>193</v>
      </c>
      <c r="D108" s="7" t="s">
        <v>196</v>
      </c>
      <c r="E108" s="83"/>
      <c r="F108" s="10"/>
      <c r="G108" s="10"/>
      <c r="H108" s="10"/>
      <c r="I108" s="34"/>
      <c r="J108" s="34">
        <f>J109</f>
        <v>3273140</v>
      </c>
      <c r="K108" s="10"/>
    </row>
    <row r="109" spans="1:11" ht="99.85">
      <c r="A109" s="42"/>
      <c r="B109" s="129">
        <v>3122</v>
      </c>
      <c r="C109" s="132"/>
      <c r="D109" s="17" t="s">
        <v>35</v>
      </c>
      <c r="E109" s="70" t="s">
        <v>181</v>
      </c>
      <c r="F109" s="10"/>
      <c r="G109" s="10"/>
      <c r="H109" s="10"/>
      <c r="I109" s="30"/>
      <c r="J109" s="30">
        <v>3273140</v>
      </c>
      <c r="K109" s="10"/>
    </row>
    <row r="110" spans="1:11" ht="38.75">
      <c r="A110" s="42" t="s">
        <v>207</v>
      </c>
      <c r="B110" s="45">
        <v>6011</v>
      </c>
      <c r="C110" s="46" t="s">
        <v>142</v>
      </c>
      <c r="D110" s="7" t="s">
        <v>208</v>
      </c>
      <c r="E110" s="70"/>
      <c r="F110" s="10"/>
      <c r="G110" s="10"/>
      <c r="H110" s="10"/>
      <c r="I110" s="30"/>
      <c r="J110" s="34">
        <f>J111</f>
        <v>2570000</v>
      </c>
      <c r="K110" s="10"/>
    </row>
    <row r="111" spans="1:11" ht="45.7" customHeight="1">
      <c r="A111" s="42"/>
      <c r="B111" s="129">
        <v>3131</v>
      </c>
      <c r="C111" s="132"/>
      <c r="D111" s="17" t="s">
        <v>209</v>
      </c>
      <c r="E111" s="70" t="s">
        <v>210</v>
      </c>
      <c r="F111" s="10"/>
      <c r="G111" s="10"/>
      <c r="H111" s="10"/>
      <c r="I111" s="30"/>
      <c r="J111" s="30">
        <f>90000+2480000</f>
        <v>2570000</v>
      </c>
      <c r="K111" s="10"/>
    </row>
    <row r="112" spans="1:11" ht="38.75">
      <c r="A112" s="42" t="s">
        <v>171</v>
      </c>
      <c r="B112" s="45"/>
      <c r="C112" s="46" t="s">
        <v>142</v>
      </c>
      <c r="D112" s="4" t="s">
        <v>172</v>
      </c>
      <c r="E112" s="83"/>
      <c r="F112" s="10"/>
      <c r="G112" s="10"/>
      <c r="H112" s="10"/>
      <c r="I112" s="34"/>
      <c r="J112" s="34">
        <f>J113</f>
        <v>278500</v>
      </c>
      <c r="K112" s="10"/>
    </row>
    <row r="113" spans="1:11" ht="74.25" customHeight="1">
      <c r="A113" s="42"/>
      <c r="B113" s="119" t="s">
        <v>96</v>
      </c>
      <c r="C113" s="119"/>
      <c r="D113" s="17" t="s">
        <v>97</v>
      </c>
      <c r="E113" s="112" t="s">
        <v>173</v>
      </c>
      <c r="F113" s="10"/>
      <c r="G113" s="10"/>
      <c r="H113" s="10"/>
      <c r="I113" s="34"/>
      <c r="J113" s="30">
        <v>278500</v>
      </c>
      <c r="K113" s="10"/>
    </row>
    <row r="114" spans="1:11" ht="57.1" customHeight="1">
      <c r="A114" s="42" t="s">
        <v>197</v>
      </c>
      <c r="B114" s="119"/>
      <c r="C114" s="149"/>
      <c r="D114" s="7" t="s">
        <v>198</v>
      </c>
      <c r="E114" s="150"/>
      <c r="F114" s="10"/>
      <c r="G114" s="10"/>
      <c r="H114" s="10"/>
      <c r="I114" s="34"/>
      <c r="J114" s="34">
        <f>J115</f>
        <v>6200000</v>
      </c>
      <c r="K114" s="10"/>
    </row>
    <row r="115" spans="1:11" ht="64.55" customHeight="1">
      <c r="A115" s="42"/>
      <c r="B115" s="119" t="s">
        <v>96</v>
      </c>
      <c r="C115" s="149"/>
      <c r="D115" s="17" t="s">
        <v>97</v>
      </c>
      <c r="E115" s="150" t="s">
        <v>200</v>
      </c>
      <c r="F115" s="10"/>
      <c r="G115" s="10"/>
      <c r="H115" s="10"/>
      <c r="I115" s="34"/>
      <c r="J115" s="30">
        <v>6200000</v>
      </c>
      <c r="K115" s="10"/>
    </row>
    <row r="116" spans="1:11" ht="25.85">
      <c r="A116" s="42" t="s">
        <v>141</v>
      </c>
      <c r="B116" s="45">
        <v>6030</v>
      </c>
      <c r="C116" s="46" t="s">
        <v>142</v>
      </c>
      <c r="D116" s="11" t="s">
        <v>143</v>
      </c>
      <c r="E116" s="83"/>
      <c r="F116" s="10"/>
      <c r="G116" s="10"/>
      <c r="H116" s="10"/>
      <c r="I116" s="34"/>
      <c r="J116" s="34">
        <f>J117</f>
        <v>510000</v>
      </c>
      <c r="K116" s="10"/>
    </row>
    <row r="117" spans="1:11" ht="49.6" customHeight="1">
      <c r="A117" s="42"/>
      <c r="B117" s="120" t="s">
        <v>15</v>
      </c>
      <c r="C117" s="146"/>
      <c r="D117" s="23" t="s">
        <v>16</v>
      </c>
      <c r="E117" s="111" t="s">
        <v>217</v>
      </c>
      <c r="F117" s="10"/>
      <c r="G117" s="10"/>
      <c r="H117" s="10"/>
      <c r="I117" s="34"/>
      <c r="J117" s="30">
        <f>95000+178000+138000+99000</f>
        <v>510000</v>
      </c>
      <c r="K117" s="10"/>
    </row>
    <row r="118" spans="1:11" ht="26.35" customHeight="1">
      <c r="A118" s="45">
        <v>1217330</v>
      </c>
      <c r="B118" s="45">
        <v>7330</v>
      </c>
      <c r="C118" s="46" t="s">
        <v>17</v>
      </c>
      <c r="D118" s="11" t="s">
        <v>132</v>
      </c>
      <c r="E118" s="84"/>
      <c r="F118" s="49"/>
      <c r="G118" s="49"/>
      <c r="H118" s="49"/>
      <c r="I118" s="34"/>
      <c r="J118" s="34">
        <f>J119+J120+J121+J122+J123</f>
        <v>5353900</v>
      </c>
      <c r="K118" s="10"/>
    </row>
    <row r="119" spans="1:11" ht="31.6" customHeight="1">
      <c r="A119" s="139"/>
      <c r="B119" s="133" t="s">
        <v>36</v>
      </c>
      <c r="C119" s="147"/>
      <c r="D119" s="23" t="s">
        <v>35</v>
      </c>
      <c r="E119" s="82" t="s">
        <v>117</v>
      </c>
      <c r="F119" s="49"/>
      <c r="G119" s="49"/>
      <c r="H119" s="49"/>
      <c r="I119" s="30"/>
      <c r="J119" s="30">
        <v>50000</v>
      </c>
      <c r="K119" s="10"/>
    </row>
    <row r="120" spans="1:11" ht="63.7" customHeight="1">
      <c r="A120" s="139"/>
      <c r="B120" s="133" t="s">
        <v>36</v>
      </c>
      <c r="C120" s="147"/>
      <c r="D120" s="23" t="s">
        <v>35</v>
      </c>
      <c r="E120" s="82" t="s">
        <v>187</v>
      </c>
      <c r="F120" s="49"/>
      <c r="G120" s="49"/>
      <c r="H120" s="49"/>
      <c r="I120" s="30"/>
      <c r="J120" s="30">
        <v>50000</v>
      </c>
      <c r="K120" s="10"/>
    </row>
    <row r="121" spans="1:11" ht="57.1">
      <c r="A121" s="139"/>
      <c r="B121" s="133" t="s">
        <v>36</v>
      </c>
      <c r="C121" s="147"/>
      <c r="D121" s="23" t="s">
        <v>35</v>
      </c>
      <c r="E121" s="82" t="s">
        <v>211</v>
      </c>
      <c r="F121" s="49"/>
      <c r="G121" s="49"/>
      <c r="H121" s="49"/>
      <c r="I121" s="30"/>
      <c r="J121" s="30">
        <f>20000+25000+9000</f>
        <v>54000</v>
      </c>
      <c r="K121" s="10"/>
    </row>
    <row r="122" spans="1:11" ht="42.8">
      <c r="A122" s="139"/>
      <c r="B122" s="133" t="s">
        <v>36</v>
      </c>
      <c r="C122" s="147"/>
      <c r="D122" s="23" t="s">
        <v>35</v>
      </c>
      <c r="E122" s="82" t="s">
        <v>212</v>
      </c>
      <c r="F122" s="49"/>
      <c r="G122" s="49"/>
      <c r="H122" s="49"/>
      <c r="I122" s="30"/>
      <c r="J122" s="30">
        <v>1600000</v>
      </c>
      <c r="K122" s="10"/>
    </row>
    <row r="123" spans="1:11" ht="52.5" customHeight="1">
      <c r="A123" s="140"/>
      <c r="B123" s="134">
        <v>3142</v>
      </c>
      <c r="C123" s="140"/>
      <c r="D123" s="38" t="s">
        <v>37</v>
      </c>
      <c r="E123" s="61" t="s">
        <v>135</v>
      </c>
      <c r="F123" s="49"/>
      <c r="G123" s="49"/>
      <c r="H123" s="49"/>
      <c r="I123" s="30"/>
      <c r="J123" s="30">
        <f>10300000-2000000-120000-936100-3635000-9000</f>
        <v>3599900</v>
      </c>
      <c r="K123" s="10"/>
    </row>
    <row r="124" spans="1:11" ht="57.75" customHeight="1">
      <c r="A124" s="22" t="s">
        <v>39</v>
      </c>
      <c r="B124" s="54">
        <v>7461</v>
      </c>
      <c r="C124" s="22" t="s">
        <v>40</v>
      </c>
      <c r="D124" s="51" t="s">
        <v>41</v>
      </c>
      <c r="E124" s="84"/>
      <c r="F124" s="49"/>
      <c r="G124" s="49"/>
      <c r="H124" s="49"/>
      <c r="I124" s="34"/>
      <c r="J124" s="34">
        <f>J125+J126+J127+J128+J129+J130+J131+J132+J133+J135</f>
        <v>8480861</v>
      </c>
      <c r="K124" s="49"/>
    </row>
    <row r="125" spans="1:11" ht="36.700000000000003" customHeight="1">
      <c r="A125" s="122"/>
      <c r="B125" s="136">
        <v>3132</v>
      </c>
      <c r="C125" s="148"/>
      <c r="D125" s="23" t="s">
        <v>8</v>
      </c>
      <c r="E125" s="85" t="s">
        <v>60</v>
      </c>
      <c r="F125" s="49"/>
      <c r="G125" s="49"/>
      <c r="H125" s="49"/>
      <c r="I125" s="55"/>
      <c r="J125" s="55">
        <f>2900000-2876961</f>
        <v>23039</v>
      </c>
      <c r="K125" s="49"/>
    </row>
    <row r="126" spans="1:11" ht="32.950000000000003" customHeight="1">
      <c r="A126" s="122"/>
      <c r="B126" s="136">
        <v>3132</v>
      </c>
      <c r="C126" s="148"/>
      <c r="D126" s="23" t="s">
        <v>8</v>
      </c>
      <c r="E126" s="82" t="s">
        <v>85</v>
      </c>
      <c r="F126" s="49"/>
      <c r="G126" s="49"/>
      <c r="H126" s="49"/>
      <c r="I126" s="55"/>
      <c r="J126" s="55">
        <v>50000</v>
      </c>
      <c r="K126" s="49"/>
    </row>
    <row r="127" spans="1:11" ht="48.75" customHeight="1">
      <c r="A127" s="122"/>
      <c r="B127" s="136">
        <v>3132</v>
      </c>
      <c r="C127" s="148"/>
      <c r="D127" s="23" t="s">
        <v>8</v>
      </c>
      <c r="E127" s="82" t="s">
        <v>189</v>
      </c>
      <c r="F127" s="49"/>
      <c r="G127" s="49"/>
      <c r="H127" s="49"/>
      <c r="I127" s="55"/>
      <c r="J127" s="55">
        <f>2800000+1189825</f>
        <v>3989825</v>
      </c>
      <c r="K127" s="49"/>
    </row>
    <row r="128" spans="1:11" ht="86.95" customHeight="1">
      <c r="A128" s="122"/>
      <c r="B128" s="136">
        <v>3132</v>
      </c>
      <c r="C128" s="148"/>
      <c r="D128" s="23" t="s">
        <v>8</v>
      </c>
      <c r="E128" s="85" t="s">
        <v>86</v>
      </c>
      <c r="F128" s="49"/>
      <c r="G128" s="49"/>
      <c r="H128" s="49"/>
      <c r="I128" s="55"/>
      <c r="J128" s="55">
        <f>1600000-1400000</f>
        <v>200000</v>
      </c>
      <c r="K128" s="49"/>
    </row>
    <row r="129" spans="1:11" ht="30.1" customHeight="1">
      <c r="A129" s="122"/>
      <c r="B129" s="136">
        <v>3132</v>
      </c>
      <c r="C129" s="148"/>
      <c r="D129" s="23" t="s">
        <v>8</v>
      </c>
      <c r="E129" s="97" t="s">
        <v>183</v>
      </c>
      <c r="F129" s="49"/>
      <c r="G129" s="49"/>
      <c r="H129" s="49"/>
      <c r="I129" s="55"/>
      <c r="J129" s="55">
        <f>86000+3650997</f>
        <v>3736997</v>
      </c>
      <c r="K129" s="49"/>
    </row>
    <row r="130" spans="1:11" ht="36.700000000000003" customHeight="1">
      <c r="A130" s="122"/>
      <c r="B130" s="136">
        <v>3132</v>
      </c>
      <c r="C130" s="148"/>
      <c r="D130" s="23" t="s">
        <v>8</v>
      </c>
      <c r="E130" s="97" t="s">
        <v>188</v>
      </c>
      <c r="F130" s="49"/>
      <c r="G130" s="49"/>
      <c r="H130" s="49"/>
      <c r="I130" s="55"/>
      <c r="J130" s="55">
        <v>61000</v>
      </c>
      <c r="K130" s="49"/>
    </row>
    <row r="131" spans="1:11" ht="66.099999999999994" customHeight="1">
      <c r="A131" s="122"/>
      <c r="B131" s="136">
        <v>3132</v>
      </c>
      <c r="C131" s="148"/>
      <c r="D131" s="23" t="s">
        <v>8</v>
      </c>
      <c r="E131" s="97" t="s">
        <v>184</v>
      </c>
      <c r="F131" s="49"/>
      <c r="G131" s="49"/>
      <c r="H131" s="49"/>
      <c r="I131" s="55"/>
      <c r="J131" s="55">
        <v>70000</v>
      </c>
      <c r="K131" s="49"/>
    </row>
    <row r="132" spans="1:11" ht="44.35" customHeight="1">
      <c r="A132" s="122"/>
      <c r="B132" s="136">
        <v>3132</v>
      </c>
      <c r="C132" s="148"/>
      <c r="D132" s="23" t="s">
        <v>8</v>
      </c>
      <c r="E132" s="97" t="s">
        <v>185</v>
      </c>
      <c r="F132" s="49"/>
      <c r="G132" s="49"/>
      <c r="H132" s="49"/>
      <c r="I132" s="55"/>
      <c r="J132" s="55">
        <v>70000</v>
      </c>
      <c r="K132" s="49"/>
    </row>
    <row r="133" spans="1:11" ht="51.8" customHeight="1">
      <c r="A133" s="122"/>
      <c r="B133" s="136">
        <v>3132</v>
      </c>
      <c r="C133" s="148"/>
      <c r="D133" s="23" t="s">
        <v>8</v>
      </c>
      <c r="E133" s="97" t="s">
        <v>230</v>
      </c>
      <c r="F133" s="49"/>
      <c r="G133" s="49"/>
      <c r="H133" s="49"/>
      <c r="I133" s="55"/>
      <c r="J133" s="55">
        <v>140000</v>
      </c>
      <c r="K133" s="49"/>
    </row>
    <row r="134" spans="1:11" ht="46.55" hidden="1" customHeight="1">
      <c r="A134" s="122"/>
      <c r="B134" s="136">
        <v>3132</v>
      </c>
      <c r="C134" s="148"/>
      <c r="D134" s="23" t="s">
        <v>8</v>
      </c>
      <c r="E134" s="82"/>
      <c r="F134" s="49"/>
      <c r="G134" s="49"/>
      <c r="H134" s="49"/>
      <c r="I134" s="55"/>
      <c r="J134" s="55"/>
      <c r="K134" s="49"/>
    </row>
    <row r="135" spans="1:11" ht="61.5" customHeight="1">
      <c r="A135" s="122"/>
      <c r="B135" s="136">
        <v>3132</v>
      </c>
      <c r="C135" s="148"/>
      <c r="D135" s="23" t="s">
        <v>8</v>
      </c>
      <c r="E135" s="151" t="s">
        <v>229</v>
      </c>
      <c r="F135" s="49"/>
      <c r="G135" s="49"/>
      <c r="H135" s="49"/>
      <c r="I135" s="55"/>
      <c r="J135" s="55">
        <v>140000</v>
      </c>
      <c r="K135" s="49"/>
    </row>
    <row r="136" spans="1:11" ht="46.55" customHeight="1">
      <c r="A136" s="43">
        <v>1217640</v>
      </c>
      <c r="B136" s="142">
        <v>7640</v>
      </c>
      <c r="C136" s="144" t="s">
        <v>190</v>
      </c>
      <c r="D136" s="51" t="s">
        <v>166</v>
      </c>
      <c r="E136" s="152"/>
      <c r="F136" s="113"/>
      <c r="G136" s="113"/>
      <c r="H136" s="113"/>
      <c r="I136" s="93"/>
      <c r="J136" s="93">
        <f>J137</f>
        <v>20000</v>
      </c>
      <c r="K136" s="49"/>
    </row>
    <row r="137" spans="1:11" ht="46.55" customHeight="1">
      <c r="A137" s="122"/>
      <c r="B137" s="136">
        <v>3122</v>
      </c>
      <c r="C137" s="143"/>
      <c r="D137" s="23"/>
      <c r="E137" s="151" t="s">
        <v>213</v>
      </c>
      <c r="F137" s="49"/>
      <c r="G137" s="49"/>
      <c r="H137" s="49"/>
      <c r="I137" s="55"/>
      <c r="J137" s="55">
        <v>20000</v>
      </c>
      <c r="K137" s="49"/>
    </row>
    <row r="138" spans="1:11" ht="32.950000000000003" customHeight="1">
      <c r="A138" s="21" t="s">
        <v>109</v>
      </c>
      <c r="B138" s="19">
        <v>7670</v>
      </c>
      <c r="C138" s="33" t="s">
        <v>110</v>
      </c>
      <c r="D138" s="7" t="s">
        <v>111</v>
      </c>
      <c r="E138" s="86"/>
      <c r="F138" s="49"/>
      <c r="G138" s="49"/>
      <c r="H138" s="49"/>
      <c r="I138" s="55"/>
      <c r="J138" s="93">
        <f>J139</f>
        <v>7093430</v>
      </c>
      <c r="K138" s="49"/>
    </row>
    <row r="139" spans="1:11" ht="65.25" customHeight="1">
      <c r="A139" s="122"/>
      <c r="B139" s="136">
        <v>3210</v>
      </c>
      <c r="C139" s="143"/>
      <c r="D139" s="69" t="s">
        <v>97</v>
      </c>
      <c r="E139" s="97" t="s">
        <v>205</v>
      </c>
      <c r="F139" s="49"/>
      <c r="G139" s="49"/>
      <c r="H139" s="49"/>
      <c r="I139" s="55"/>
      <c r="J139" s="55">
        <f>11000000+84400+1950+101130+1720800-6200000+385150</f>
        <v>7093430</v>
      </c>
      <c r="K139" s="49"/>
    </row>
    <row r="140" spans="1:11" ht="65.25" customHeight="1">
      <c r="A140" s="118">
        <v>1218110</v>
      </c>
      <c r="B140" s="142">
        <v>8110</v>
      </c>
      <c r="C140" s="144" t="s">
        <v>160</v>
      </c>
      <c r="D140" s="51" t="s">
        <v>147</v>
      </c>
      <c r="E140" s="53"/>
      <c r="F140" s="49"/>
      <c r="G140" s="49"/>
      <c r="H140" s="49"/>
      <c r="I140" s="55"/>
      <c r="J140" s="93">
        <f>J141+J144</f>
        <v>6676961</v>
      </c>
      <c r="K140" s="49"/>
    </row>
    <row r="141" spans="1:11" ht="33.799999999999997" customHeight="1">
      <c r="A141" s="122"/>
      <c r="B141" s="136">
        <v>3110</v>
      </c>
      <c r="C141" s="143"/>
      <c r="D141" s="17" t="s">
        <v>16</v>
      </c>
      <c r="E141" s="95" t="s">
        <v>148</v>
      </c>
      <c r="F141" s="49"/>
      <c r="G141" s="49"/>
      <c r="H141" s="49"/>
      <c r="I141" s="55"/>
      <c r="J141" s="55">
        <v>1000000</v>
      </c>
      <c r="K141" s="49"/>
    </row>
    <row r="142" spans="1:11" ht="39.75" hidden="1" customHeight="1">
      <c r="A142" s="172"/>
      <c r="B142" s="165"/>
      <c r="C142" s="175"/>
      <c r="D142" s="159"/>
      <c r="E142" s="181" t="s">
        <v>232</v>
      </c>
      <c r="F142" s="178"/>
      <c r="G142" s="169"/>
      <c r="H142" s="169"/>
      <c r="I142" s="184"/>
      <c r="J142" s="162"/>
      <c r="K142" s="169"/>
    </row>
    <row r="143" spans="1:11" ht="3.1" customHeight="1">
      <c r="A143" s="173"/>
      <c r="B143" s="166"/>
      <c r="C143" s="176"/>
      <c r="D143" s="160"/>
      <c r="E143" s="182"/>
      <c r="F143" s="179"/>
      <c r="G143" s="170"/>
      <c r="H143" s="170"/>
      <c r="I143" s="185"/>
      <c r="J143" s="163"/>
      <c r="K143" s="170"/>
    </row>
    <row r="144" spans="1:11" ht="288.7" customHeight="1">
      <c r="A144" s="173"/>
      <c r="B144" s="166">
        <v>3122</v>
      </c>
      <c r="C144" s="176"/>
      <c r="D144" s="160" t="s">
        <v>35</v>
      </c>
      <c r="E144" s="182"/>
      <c r="F144" s="179"/>
      <c r="G144" s="170"/>
      <c r="H144" s="170"/>
      <c r="I144" s="185"/>
      <c r="J144" s="163">
        <v>5676961</v>
      </c>
      <c r="K144" s="170"/>
    </row>
    <row r="145" spans="1:11" ht="299.55">
      <c r="A145" s="174"/>
      <c r="B145" s="167"/>
      <c r="C145" s="177"/>
      <c r="D145" s="161"/>
      <c r="E145" s="168" t="s">
        <v>233</v>
      </c>
      <c r="F145" s="180"/>
      <c r="G145" s="171"/>
      <c r="H145" s="171"/>
      <c r="I145" s="186"/>
      <c r="J145" s="164"/>
      <c r="K145" s="171"/>
    </row>
    <row r="146" spans="1:11" ht="25.85">
      <c r="A146" s="21" t="s">
        <v>44</v>
      </c>
      <c r="B146" s="19">
        <v>31</v>
      </c>
      <c r="C146" s="33"/>
      <c r="D146" s="101" t="s">
        <v>140</v>
      </c>
      <c r="E146" s="87"/>
      <c r="F146" s="10"/>
      <c r="G146" s="10"/>
      <c r="H146" s="10"/>
      <c r="I146" s="18"/>
      <c r="J146" s="18">
        <f>J147+J149+J151+J153</f>
        <v>100450</v>
      </c>
      <c r="K146" s="10"/>
    </row>
    <row r="147" spans="1:11" ht="48.75" customHeight="1">
      <c r="A147" s="21" t="s">
        <v>61</v>
      </c>
      <c r="B147" s="44" t="s">
        <v>13</v>
      </c>
      <c r="C147" s="44" t="s">
        <v>14</v>
      </c>
      <c r="D147" s="16" t="s">
        <v>56</v>
      </c>
      <c r="E147" s="87"/>
      <c r="F147" s="10"/>
      <c r="G147" s="10"/>
      <c r="H147" s="10"/>
      <c r="I147" s="18"/>
      <c r="J147" s="34">
        <f>J148</f>
        <v>30000</v>
      </c>
      <c r="K147" s="10"/>
    </row>
    <row r="148" spans="1:11" ht="25.5" customHeight="1">
      <c r="A148" s="21"/>
      <c r="B148" s="119" t="s">
        <v>15</v>
      </c>
      <c r="C148" s="119"/>
      <c r="D148" s="17" t="s">
        <v>16</v>
      </c>
      <c r="E148" s="76" t="s">
        <v>80</v>
      </c>
      <c r="F148" s="10"/>
      <c r="G148" s="10"/>
      <c r="H148" s="10"/>
      <c r="I148" s="36"/>
      <c r="J148" s="30">
        <v>30000</v>
      </c>
      <c r="K148" s="10"/>
    </row>
    <row r="149" spans="1:11" ht="32.299999999999997" customHeight="1">
      <c r="A149" s="21" t="s">
        <v>156</v>
      </c>
      <c r="B149" s="120" t="s">
        <v>103</v>
      </c>
      <c r="C149" s="42" t="s">
        <v>104</v>
      </c>
      <c r="D149" s="6" t="s">
        <v>105</v>
      </c>
      <c r="E149" s="115"/>
      <c r="F149" s="10"/>
      <c r="G149" s="10"/>
      <c r="H149" s="10"/>
      <c r="I149" s="36"/>
      <c r="J149" s="34">
        <f>J150</f>
        <v>23000</v>
      </c>
      <c r="K149" s="10"/>
    </row>
    <row r="150" spans="1:11" ht="65.25" customHeight="1">
      <c r="A150" s="21"/>
      <c r="B150" s="119" t="s">
        <v>15</v>
      </c>
      <c r="C150" s="119"/>
      <c r="D150" s="17" t="s">
        <v>16</v>
      </c>
      <c r="E150" s="115" t="s">
        <v>157</v>
      </c>
      <c r="F150" s="10"/>
      <c r="G150" s="10"/>
      <c r="H150" s="10"/>
      <c r="I150" s="36"/>
      <c r="J150" s="30">
        <v>23000</v>
      </c>
      <c r="K150" s="10"/>
    </row>
    <row r="151" spans="1:11" ht="34.5" customHeight="1">
      <c r="A151" s="21" t="s">
        <v>112</v>
      </c>
      <c r="B151" s="42" t="s">
        <v>113</v>
      </c>
      <c r="C151" s="46" t="s">
        <v>110</v>
      </c>
      <c r="D151" s="11" t="s">
        <v>114</v>
      </c>
      <c r="E151" s="88"/>
      <c r="F151" s="40"/>
      <c r="G151" s="40"/>
      <c r="H151" s="40"/>
      <c r="I151" s="18"/>
      <c r="J151" s="34">
        <f>J152</f>
        <v>39000</v>
      </c>
      <c r="K151" s="10"/>
    </row>
    <row r="152" spans="1:11" ht="32.299999999999997" customHeight="1">
      <c r="A152" s="21"/>
      <c r="B152" s="129">
        <v>2281</v>
      </c>
      <c r="C152" s="116"/>
      <c r="D152" s="20" t="s">
        <v>115</v>
      </c>
      <c r="E152" s="79" t="s">
        <v>134</v>
      </c>
      <c r="F152" s="49"/>
      <c r="G152" s="49"/>
      <c r="H152" s="49"/>
      <c r="I152" s="30"/>
      <c r="J152" s="30">
        <v>39000</v>
      </c>
      <c r="K152" s="10"/>
    </row>
    <row r="153" spans="1:11" ht="72" customHeight="1">
      <c r="A153" s="43">
        <v>3117660</v>
      </c>
      <c r="B153" s="45">
        <v>7660</v>
      </c>
      <c r="C153" s="46" t="s">
        <v>110</v>
      </c>
      <c r="D153" s="27" t="s">
        <v>116</v>
      </c>
      <c r="E153" s="89"/>
      <c r="F153" s="10"/>
      <c r="G153" s="10"/>
      <c r="H153" s="10"/>
      <c r="I153" s="36"/>
      <c r="J153" s="34">
        <f>J154</f>
        <v>8450</v>
      </c>
      <c r="K153" s="10"/>
    </row>
    <row r="154" spans="1:11" ht="42.8">
      <c r="A154" s="141"/>
      <c r="B154" s="129">
        <v>2281</v>
      </c>
      <c r="C154" s="116"/>
      <c r="D154" s="20" t="s">
        <v>115</v>
      </c>
      <c r="E154" s="79" t="s">
        <v>134</v>
      </c>
      <c r="F154" s="49"/>
      <c r="G154" s="49"/>
      <c r="H154" s="49"/>
      <c r="I154" s="30"/>
      <c r="J154" s="30">
        <v>8450</v>
      </c>
      <c r="K154" s="10"/>
    </row>
    <row r="155" spans="1:11" ht="25.85">
      <c r="A155" s="21" t="s">
        <v>45</v>
      </c>
      <c r="B155" s="19">
        <v>37</v>
      </c>
      <c r="C155" s="124"/>
      <c r="D155" s="7" t="s">
        <v>46</v>
      </c>
      <c r="E155" s="87"/>
      <c r="F155" s="10"/>
      <c r="G155" s="10"/>
      <c r="H155" s="10"/>
      <c r="I155" s="18"/>
      <c r="J155" s="34">
        <f>J156+J158</f>
        <v>100000</v>
      </c>
      <c r="K155" s="10"/>
    </row>
    <row r="156" spans="1:11" ht="48.75" customHeight="1">
      <c r="A156" s="21" t="s">
        <v>76</v>
      </c>
      <c r="B156" s="44" t="s">
        <v>13</v>
      </c>
      <c r="C156" s="44" t="s">
        <v>14</v>
      </c>
      <c r="D156" s="62" t="s">
        <v>56</v>
      </c>
      <c r="E156" s="87"/>
      <c r="F156" s="10"/>
      <c r="G156" s="10"/>
      <c r="H156" s="10"/>
      <c r="I156" s="18"/>
      <c r="J156" s="34">
        <f>J157</f>
        <v>50000</v>
      </c>
      <c r="K156" s="10"/>
    </row>
    <row r="157" spans="1:11" ht="18.7" customHeight="1">
      <c r="A157" s="21"/>
      <c r="B157" s="119" t="s">
        <v>15</v>
      </c>
      <c r="C157" s="119"/>
      <c r="D157" s="17" t="s">
        <v>16</v>
      </c>
      <c r="E157" s="90" t="s">
        <v>77</v>
      </c>
      <c r="F157" s="10"/>
      <c r="G157" s="10"/>
      <c r="H157" s="10"/>
      <c r="I157" s="18"/>
      <c r="J157" s="30">
        <v>50000</v>
      </c>
      <c r="K157" s="10"/>
    </row>
    <row r="158" spans="1:11" ht="26.5">
      <c r="A158" s="21" t="s">
        <v>120</v>
      </c>
      <c r="B158" s="42" t="s">
        <v>103</v>
      </c>
      <c r="C158" s="42" t="s">
        <v>104</v>
      </c>
      <c r="D158" s="6" t="s">
        <v>105</v>
      </c>
      <c r="E158" s="91"/>
      <c r="F158" s="40"/>
      <c r="G158" s="40"/>
      <c r="H158" s="40"/>
      <c r="I158" s="18"/>
      <c r="J158" s="34">
        <f>J159</f>
        <v>50000</v>
      </c>
      <c r="K158" s="10"/>
    </row>
    <row r="159" spans="1:11" ht="42.8">
      <c r="A159" s="21"/>
      <c r="B159" s="119" t="s">
        <v>15</v>
      </c>
      <c r="C159" s="126"/>
      <c r="D159" s="17" t="s">
        <v>16</v>
      </c>
      <c r="E159" s="98" t="s">
        <v>121</v>
      </c>
      <c r="F159" s="49"/>
      <c r="G159" s="49"/>
      <c r="H159" s="49"/>
      <c r="I159" s="34"/>
      <c r="J159" s="30">
        <v>50000</v>
      </c>
      <c r="K159" s="10"/>
    </row>
    <row r="160" spans="1:11" ht="15.65">
      <c r="A160" s="10"/>
      <c r="B160" s="10"/>
      <c r="C160" s="10"/>
      <c r="D160" s="10"/>
      <c r="E160" s="25" t="s">
        <v>42</v>
      </c>
      <c r="F160" s="10"/>
      <c r="G160" s="10"/>
      <c r="H160" s="10"/>
      <c r="I160" s="18"/>
      <c r="J160" s="18">
        <f>J40+J70+J87+J94+J101+J105+J146+J155</f>
        <v>75868307.5</v>
      </c>
      <c r="K160" s="10"/>
    </row>
    <row r="161" spans="1:11" ht="14.3">
      <c r="A161" s="10"/>
      <c r="B161" s="10"/>
      <c r="C161" s="10"/>
      <c r="D161" s="10"/>
      <c r="E161" s="26" t="s">
        <v>43</v>
      </c>
      <c r="F161" s="10"/>
      <c r="G161" s="10"/>
      <c r="H161" s="10"/>
      <c r="I161" s="18"/>
      <c r="J161" s="18">
        <f>J39+J160</f>
        <v>82236426.5</v>
      </c>
      <c r="K161" s="10"/>
    </row>
    <row r="163" spans="1:11" ht="15.8" customHeight="1">
      <c r="D163" s="183" t="s">
        <v>223</v>
      </c>
      <c r="E163" s="183"/>
      <c r="F163" s="183"/>
      <c r="G163" s="183"/>
      <c r="H163" s="183"/>
      <c r="I163" s="183"/>
      <c r="J163" s="157"/>
    </row>
  </sheetData>
  <mergeCells count="17">
    <mergeCell ref="A9:B9"/>
    <mergeCell ref="A5:K5"/>
    <mergeCell ref="A6:K6"/>
    <mergeCell ref="A7:K7"/>
    <mergeCell ref="A8:B8"/>
    <mergeCell ref="D163:I163"/>
    <mergeCell ref="H142:H145"/>
    <mergeCell ref="I142:I145"/>
    <mergeCell ref="E3:L3"/>
    <mergeCell ref="E2:J2"/>
    <mergeCell ref="F4:I4"/>
    <mergeCell ref="K142:K145"/>
    <mergeCell ref="A142:A145"/>
    <mergeCell ref="C142:C145"/>
    <mergeCell ref="F142:F145"/>
    <mergeCell ref="G142:G145"/>
    <mergeCell ref="E142:E144"/>
  </mergeCells>
  <pageMargins left="0.43307086614173229" right="0.39370078740157483" top="0.31496062992125984" bottom="0.15748031496062992" header="0.31496062992125984" footer="0.19685039370078741"/>
  <pageSetup paperSize="9" scale="8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2023-09-29T11:44:53Z</cp:lastPrinted>
  <dcterms:created xsi:type="dcterms:W3CDTF">2019-12-16T13:20:45Z</dcterms:created>
  <dcterms:modified xsi:type="dcterms:W3CDTF">2023-09-29T12:58:40Z</dcterms:modified>
</cp:coreProperties>
</file>