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75" tabRatio="895" activeTab="0"/>
  </bookViews>
  <sheets>
    <sheet name="01.04.2024 (2)" sheetId="1" r:id="rId1"/>
  </sheets>
  <definedNames>
    <definedName name="_xlnm.Print_Area" localSheetId="0">'01.04.2024 (2)'!$A$1:$J$109</definedName>
  </definedNames>
  <calcPr fullCalcOnLoad="1"/>
</workbook>
</file>

<file path=xl/sharedStrings.xml><?xml version="1.0" encoding="utf-8"?>
<sst xmlns="http://schemas.openxmlformats.org/spreadsheetml/2006/main" count="158" uniqueCount="138">
  <si>
    <t>0210180</t>
  </si>
  <si>
    <t>0212111</t>
  </si>
  <si>
    <t>0212143</t>
  </si>
  <si>
    <t>0212152</t>
  </si>
  <si>
    <t>0213242</t>
  </si>
  <si>
    <t>0213112</t>
  </si>
  <si>
    <t>0213131</t>
  </si>
  <si>
    <t>0217640</t>
  </si>
  <si>
    <t>0218110</t>
  </si>
  <si>
    <t>0810160</t>
  </si>
  <si>
    <t>0810180</t>
  </si>
  <si>
    <t>0813180</t>
  </si>
  <si>
    <t>0813192</t>
  </si>
  <si>
    <t>0813242</t>
  </si>
  <si>
    <t>1010180</t>
  </si>
  <si>
    <t>1014082</t>
  </si>
  <si>
    <t>1115011</t>
  </si>
  <si>
    <t>1115012</t>
  </si>
  <si>
    <t>1115032</t>
  </si>
  <si>
    <t>1210180</t>
  </si>
  <si>
    <t>1216011</t>
  </si>
  <si>
    <t>1216013</t>
  </si>
  <si>
    <t>1216030</t>
  </si>
  <si>
    <t>1217350</t>
  </si>
  <si>
    <t>1218110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</si>
  <si>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</si>
  <si>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</si>
  <si>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02</t>
  </si>
  <si>
    <t>11</t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</si>
  <si>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</si>
  <si>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</si>
  <si>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</si>
  <si>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</si>
  <si>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</si>
  <si>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</si>
  <si>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</si>
  <si>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0813032</t>
  </si>
  <si>
    <t>1110180</t>
  </si>
  <si>
    <t>1218311</t>
  </si>
  <si>
    <t>0217680</t>
  </si>
  <si>
    <t>1217130</t>
  </si>
  <si>
    <t>0212010</t>
  </si>
  <si>
    <t>всього</t>
  </si>
  <si>
    <t>1213210</t>
  </si>
  <si>
    <t>1014030</t>
  </si>
  <si>
    <t>1014040</t>
  </si>
  <si>
    <t>0217350</t>
  </si>
  <si>
    <t>3110180</t>
  </si>
  <si>
    <t>3117130</t>
  </si>
  <si>
    <t>3117660</t>
  </si>
  <si>
    <t>3117650</t>
  </si>
  <si>
    <t>0212030</t>
  </si>
  <si>
    <t>0212100</t>
  </si>
  <si>
    <t>0217322</t>
  </si>
  <si>
    <t>0217520</t>
  </si>
  <si>
    <t>0617520</t>
  </si>
  <si>
    <t>0817520</t>
  </si>
  <si>
    <t>1017520</t>
  </si>
  <si>
    <t>1117520</t>
  </si>
  <si>
    <t>1217520</t>
  </si>
  <si>
    <t>3117520</t>
  </si>
  <si>
    <t>3717520</t>
  </si>
  <si>
    <t>0218220</t>
  </si>
  <si>
    <t>0213133</t>
  </si>
  <si>
    <t>1217640</t>
  </si>
  <si>
    <t>1115061</t>
  </si>
  <si>
    <t>1014060</t>
  </si>
  <si>
    <t>про  обяг  фінансування  місцевих/регіональних програм</t>
  </si>
  <si>
    <t>0217670</t>
  </si>
  <si>
    <t>ВСЬОГО</t>
  </si>
  <si>
    <t>ІНФОРМАЦІЯ</t>
  </si>
  <si>
    <t>№ п/п</t>
  </si>
  <si>
    <t>10</t>
  </si>
  <si>
    <t xml:space="preserve">Відсоток виконання 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</si>
  <si>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</si>
  <si>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>0218210</t>
  </si>
  <si>
    <t>Людмила ПИСАРЕНКО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</si>
  <si>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</si>
  <si>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</si>
  <si>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</si>
  <si>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</si>
  <si>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</si>
  <si>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</si>
  <si>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</si>
  <si>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</si>
  <si>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1011080</t>
  </si>
  <si>
    <t>0611142</t>
  </si>
  <si>
    <t>Касові видатки ЗАГАЛЬНИЙ ФОНД</t>
  </si>
  <si>
    <t>Касові видатки СПЕЦІАЛЬНИЙ ФОНД</t>
  </si>
  <si>
    <t>Міська програма захисту прав дітей Ніжинської територіальної громади «Дитинство»  на період 2022-2026рр.</t>
  </si>
  <si>
    <t>0213123</t>
  </si>
  <si>
    <t>Міська програма  розвитку та функціонування української мови   «Сильна мова – успішна держава» на 2022-2026 роки</t>
  </si>
  <si>
    <t>0218240</t>
  </si>
  <si>
    <t>1218240</t>
  </si>
  <si>
    <t>Програма запобігання та протидії домашньому насильству на 2023-2024 роки</t>
  </si>
  <si>
    <t>Комплексна програма енергоефективності бюджетної, комунальної, та житлової сфер Ніжинської територіальної громади на 2022-2024 роки</t>
  </si>
  <si>
    <t>Ніжинської міської теритріальної громади за  2024р.</t>
  </si>
  <si>
    <t>Обсяг фінансування (затверджено  із змінами) на 2024рік</t>
  </si>
  <si>
    <t>Назва програми, що  фінансується з місцевих бюджетів у 2024році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</si>
  <si>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 на  2024 рік</t>
  </si>
  <si>
    <t xml:space="preserve">Програма з виконання власних повноважень Ніжинської міської ради на 2024рік </t>
  </si>
  <si>
    <t>Програма юридичного обслуговування Ніжинської міської ради та виконавчого комітету Ніжинської міської ради на 2024рік</t>
  </si>
  <si>
    <t>Програма розвитку міжнародної та  інвестиційної діяльності в Ніжинській міській  територіальній громаді на 2024рік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</si>
  <si>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2024рік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</si>
  <si>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2024рік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</si>
  <si>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2024рік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</si>
  <si>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2024-2026 роки</t>
  </si>
  <si>
    <t xml:space="preserve">Комплексна програма підтримки сім’ї, гендерної  рівності  та протидії  торгівлі  людьми на 2024рік </t>
  </si>
  <si>
    <t>Міська цільова програма «Молодь Ніжинської міської  територіальної громади» на 2024р.</t>
  </si>
  <si>
    <t>Міська програма утримання та забезпечення  діяльності КЗ Ніжинський міський молодіжний центр  Ніжинської  міської  ради  на 2024 рік</t>
  </si>
  <si>
    <t>Міська  цільова програма «Турбота» на 2024р.</t>
  </si>
  <si>
    <t xml:space="preserve">Міська цільова Програма "Розробка схем та проектних рішень масового застосування та детального планування на 2024-2025рр." </t>
  </si>
  <si>
    <t>Програма забезпечення діяльності комунального підприємства “Муніципальна служба правопорядку - ВАРТА” Ніжинської міської ради Чернігівської області на 2024рік</t>
  </si>
  <si>
    <t>Програма допризовної підготовки, мобілізаційних заходів  Ніжинської міської територіальної  громади на 2024рік</t>
  </si>
  <si>
    <t xml:space="preserve">Комплексна програма заходів та робіт з територіальної оборони Ніжинської міської територіальної громади на 2024рік </t>
  </si>
  <si>
    <t xml:space="preserve">Програма  «Соціальний  захист  учнів закладів загальної середньої освіти Ніжинської міської територіальної громади  шляхом організації гарячого харчування у 2024році» 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</si>
  <si>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2024рік  </t>
  </si>
  <si>
    <t>Програма розвитку культури, мистецтва і  охорони культурної спадщини  на  2024рік</t>
  </si>
  <si>
    <t xml:space="preserve">Програма розвитку фізичної культури та спорту відділу з питань фізичної культури та спорту Ніжинської міської ради на 2024рік 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</si>
  <si>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2024-2026роки</t>
  </si>
  <si>
    <t xml:space="preserve">Програма забезпечення пожежної безпеки Ніжинської міської територіальної громади на 2024рік </t>
  </si>
  <si>
    <t>Програма розвитку цивільного захисту Ніжинської  міської територіальної громади на 2024рік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</si>
  <si>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2024рік»</t>
  </si>
  <si>
    <t>Міська цільова програма з капітального ремонту ліфтів в багатоквартирних житлових будинках Ніжинської міської територіальної громади на 2024 рік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</si>
  <si>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2024рік» </t>
  </si>
  <si>
    <t>Міська цільова програма «Реконструкція, розвиток  та  утримання  кладовищ Ніжинської міської територіальної громади на 2024р.»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</si>
  <si>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2024рік»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</si>
  <si>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2024рік» </t>
  </si>
  <si>
    <t xml:space="preserve">Міська цільова програма  «Забезпечення функціонування громадських вбиралень на 2024р.» </t>
  </si>
  <si>
    <t>Програма з управління комунальним майном Ніжинської міської територіальної громади на 2024рік</t>
  </si>
  <si>
    <t xml:space="preserve">Міська програма реалізації повноважень міської ради у галузі земельних відносин на 2024рік  </t>
  </si>
  <si>
    <t>Програма матеріально-технічного забезпечення військових частин для виконання оборонних заходів на 2024рік</t>
  </si>
  <si>
    <t>Програма  інформатизації Ніжинської міської територіальної громади на 2024-2026роки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</si>
  <si>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2024р.» </t>
  </si>
  <si>
    <t xml:space="preserve">Касові видатки станом на 01.04.24р. </t>
  </si>
  <si>
    <t>Програма громадських оплачуваних робіт Ніжинської міської територіальної громади на 2024рік</t>
  </si>
  <si>
    <t>Начальник фінансового управління  Ніжинської міської ради</t>
  </si>
  <si>
    <t>вик. Алла АРТЕМЕНКО, Наталія КОЛЕСНИК   (231)   7-17-49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</si>
</sst>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>
      <alignment vertical="top"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189" fontId="5" fillId="0" borderId="10" xfId="64" applyFont="1" applyFill="1" applyBorder="1" applyAlignment="1">
      <alignment horizontal="center" vertical="center" wrapText="1"/>
    </xf>
    <xf numFmtId="189" fontId="4" fillId="0" borderId="10" xfId="64" applyFont="1" applyFill="1" applyBorder="1" applyAlignment="1">
      <alignment horizontal="center" vertical="center" wrapText="1"/>
    </xf>
    <xf numFmtId="194" fontId="5" fillId="0" borderId="10" xfId="64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vertical="center"/>
    </xf>
    <xf numFmtId="193" fontId="5" fillId="0" borderId="10" xfId="49" applyNumberFormat="1" applyFont="1" applyFill="1" applyBorder="1" applyAlignment="1">
      <alignment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4" fontId="4" fillId="0" borderId="10" xfId="64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49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193" fontId="5" fillId="0" borderId="11" xfId="49" applyNumberFormat="1" applyFont="1" applyFill="1" applyBorder="1" applyAlignment="1">
      <alignment horizontal="left" vertical="center" wrapText="1"/>
      <protection/>
    </xf>
    <xf numFmtId="193" fontId="5" fillId="0" borderId="13" xfId="49" applyNumberFormat="1" applyFont="1" applyFill="1" applyBorder="1" applyAlignment="1">
      <alignment horizontal="left" vertical="center" wrapText="1"/>
      <protection/>
    </xf>
    <xf numFmtId="193" fontId="5" fillId="0" borderId="14" xfId="49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40" zoomScaleNormal="85" zoomScaleSheetLayoutView="40" zoomScalePageLayoutView="0" workbookViewId="0" topLeftCell="A1">
      <selection activeCell="A28" sqref="A28:IV28"/>
    </sheetView>
  </sheetViews>
  <sheetFormatPr defaultColWidth="8.875" defaultRowHeight="12.75"/>
  <cols>
    <col min="1" max="1" width="5.375" style="2" customWidth="1"/>
    <col min="2" max="2" width="12.875" style="5" customWidth="1"/>
    <col min="3" max="3" width="44.375" style="5" customWidth="1"/>
    <col min="4" max="4" width="19.125" style="5" customWidth="1"/>
    <col min="5" max="5" width="19.125" style="5" hidden="1" customWidth="1"/>
    <col min="6" max="6" width="17.25390625" style="2" hidden="1" customWidth="1"/>
    <col min="7" max="7" width="17.25390625" style="6" customWidth="1"/>
    <col min="8" max="8" width="17.25390625" style="5" hidden="1" customWidth="1"/>
    <col min="9" max="9" width="16.75390625" style="5" hidden="1" customWidth="1"/>
    <col min="10" max="10" width="11.625" style="6" customWidth="1"/>
    <col min="11" max="16384" width="8.875" style="5" customWidth="1"/>
  </cols>
  <sheetData>
    <row r="1" spans="2:10" ht="19.5" customHeight="1">
      <c r="B1" s="42" t="s">
        <v>70</v>
      </c>
      <c r="C1" s="42"/>
      <c r="D1" s="42"/>
      <c r="E1" s="42"/>
      <c r="F1" s="42"/>
      <c r="G1" s="42"/>
      <c r="H1" s="42"/>
      <c r="I1" s="42"/>
      <c r="J1" s="42"/>
    </row>
    <row r="2" spans="2:10" ht="19.5" customHeight="1">
      <c r="B2" s="43" t="s">
        <v>67</v>
      </c>
      <c r="C2" s="43"/>
      <c r="D2" s="43"/>
      <c r="E2" s="43"/>
      <c r="F2" s="43"/>
      <c r="G2" s="43"/>
      <c r="H2" s="43"/>
      <c r="I2" s="43"/>
      <c r="J2" s="43"/>
    </row>
    <row r="3" spans="2:10" ht="19.5" customHeight="1">
      <c r="B3" s="44" t="s">
        <v>96</v>
      </c>
      <c r="C3" s="44"/>
      <c r="D3" s="44"/>
      <c r="E3" s="44"/>
      <c r="F3" s="44"/>
      <c r="G3" s="44"/>
      <c r="H3" s="44"/>
      <c r="I3" s="44"/>
      <c r="J3" s="44"/>
    </row>
    <row r="4" ht="15.75" customHeight="1"/>
    <row r="5" spans="1:10" ht="92.25">
      <c r="A5" s="17" t="s">
        <v>71</v>
      </c>
      <c r="B5" s="18" t="s">
        <v>26</v>
      </c>
      <c r="C5" s="17" t="s">
        <v>98</v>
      </c>
      <c r="D5" s="17" t="s">
        <v>97</v>
      </c>
      <c r="E5" s="16" t="s">
        <v>34</v>
      </c>
      <c r="F5" s="16" t="s">
        <v>35</v>
      </c>
      <c r="G5" s="17" t="s">
        <v>134</v>
      </c>
      <c r="H5" s="16" t="s">
        <v>87</v>
      </c>
      <c r="I5" s="16" t="s">
        <v>88</v>
      </c>
      <c r="J5" s="17" t="s">
        <v>73</v>
      </c>
    </row>
    <row r="6" spans="1:10" s="33" customFormat="1" ht="57.75" customHeight="1">
      <c r="A6" s="45">
        <v>1</v>
      </c>
      <c r="B6" s="34" t="s">
        <v>42</v>
      </c>
      <c r="C6" s="46" t="s">
        <v>99</v>
      </c>
      <c r="D6" s="23">
        <f aca="true" t="shared" si="0" ref="D6:I6">D7+D8+D9+D10+D11</f>
        <v>300500</v>
      </c>
      <c r="E6" s="23">
        <f t="shared" si="0"/>
        <v>300500</v>
      </c>
      <c r="F6" s="23">
        <f t="shared" si="0"/>
        <v>0</v>
      </c>
      <c r="G6" s="23">
        <f t="shared" si="0"/>
        <v>60066.88</v>
      </c>
      <c r="H6" s="23">
        <f t="shared" si="0"/>
        <v>60066.88</v>
      </c>
      <c r="I6" s="23">
        <f t="shared" si="0"/>
        <v>0</v>
      </c>
      <c r="J6" s="35">
        <f aca="true" t="shared" si="1" ref="J6:J81">G6/D6*100</f>
        <v>19.98897836938436</v>
      </c>
    </row>
    <row r="7" spans="1:10" s="8" customFormat="1" ht="57.75" customHeight="1">
      <c r="A7" s="45"/>
      <c r="B7" s="4" t="s">
        <v>0</v>
      </c>
      <c r="C7" s="46"/>
      <c r="D7" s="23">
        <f>E7+F7</f>
        <v>300500</v>
      </c>
      <c r="E7" s="22">
        <v>300500</v>
      </c>
      <c r="F7" s="22"/>
      <c r="G7" s="23">
        <f aca="true" t="shared" si="2" ref="G7:G58">H7+I7</f>
        <v>60066.88</v>
      </c>
      <c r="H7" s="22">
        <v>60066.88</v>
      </c>
      <c r="I7" s="22"/>
      <c r="J7" s="24">
        <f t="shared" si="1"/>
        <v>19.98897836938436</v>
      </c>
    </row>
    <row r="8" spans="1:10" s="8" customFormat="1" ht="18" customHeight="1" hidden="1">
      <c r="A8" s="45"/>
      <c r="B8" s="4" t="s">
        <v>29</v>
      </c>
      <c r="C8" s="46"/>
      <c r="D8" s="23">
        <f aca="true" t="shared" si="3" ref="D8:D58">E8+F8</f>
        <v>0</v>
      </c>
      <c r="E8" s="22"/>
      <c r="F8" s="22"/>
      <c r="G8" s="23">
        <f t="shared" si="2"/>
        <v>0</v>
      </c>
      <c r="H8" s="22"/>
      <c r="I8" s="22">
        <v>0</v>
      </c>
      <c r="J8" s="24" t="e">
        <f t="shared" si="1"/>
        <v>#DIV/0!</v>
      </c>
    </row>
    <row r="9" spans="1:10" s="8" customFormat="1" ht="18" customHeight="1" hidden="1">
      <c r="A9" s="45"/>
      <c r="B9" s="4" t="s">
        <v>14</v>
      </c>
      <c r="C9" s="46"/>
      <c r="D9" s="23">
        <f t="shared" si="3"/>
        <v>0</v>
      </c>
      <c r="E9" s="22"/>
      <c r="F9" s="22"/>
      <c r="G9" s="23">
        <f t="shared" si="2"/>
        <v>0</v>
      </c>
      <c r="H9" s="22"/>
      <c r="I9" s="22"/>
      <c r="J9" s="24" t="e">
        <f t="shared" si="1"/>
        <v>#DIV/0!</v>
      </c>
    </row>
    <row r="10" spans="1:10" s="8" customFormat="1" ht="18" customHeight="1" hidden="1">
      <c r="A10" s="45"/>
      <c r="B10" s="4" t="s">
        <v>37</v>
      </c>
      <c r="C10" s="46"/>
      <c r="D10" s="23">
        <f t="shared" si="3"/>
        <v>0</v>
      </c>
      <c r="E10" s="22"/>
      <c r="F10" s="22"/>
      <c r="G10" s="23">
        <f t="shared" si="2"/>
        <v>0</v>
      </c>
      <c r="H10" s="22"/>
      <c r="I10" s="22"/>
      <c r="J10" s="24" t="e">
        <f t="shared" si="1"/>
        <v>#DIV/0!</v>
      </c>
    </row>
    <row r="11" spans="1:10" s="8" customFormat="1" ht="18" customHeight="1" hidden="1">
      <c r="A11" s="45"/>
      <c r="B11" s="4" t="s">
        <v>25</v>
      </c>
      <c r="C11" s="46"/>
      <c r="D11" s="23">
        <f t="shared" si="3"/>
        <v>0</v>
      </c>
      <c r="E11" s="22"/>
      <c r="F11" s="22"/>
      <c r="G11" s="23">
        <f t="shared" si="2"/>
        <v>0</v>
      </c>
      <c r="H11" s="22"/>
      <c r="I11" s="22"/>
      <c r="J11" s="24" t="e">
        <f t="shared" si="1"/>
        <v>#DIV/0!</v>
      </c>
    </row>
    <row r="12" spans="1:10" s="8" customFormat="1" ht="15" customHeight="1">
      <c r="A12" s="45">
        <f>A6+1</f>
        <v>2</v>
      </c>
      <c r="B12" s="20" t="s">
        <v>42</v>
      </c>
      <c r="C12" s="46" t="s">
        <v>100</v>
      </c>
      <c r="D12" s="23">
        <f t="shared" si="3"/>
        <v>500000</v>
      </c>
      <c r="E12" s="23">
        <f>SUM(E13:E15)</f>
        <v>500000</v>
      </c>
      <c r="F12" s="23">
        <f>SUM(F13:F15)</f>
        <v>0</v>
      </c>
      <c r="G12" s="23">
        <f>H12+I12</f>
        <v>55911.24</v>
      </c>
      <c r="H12" s="23">
        <f>SUM(H13:H15)</f>
        <v>55911.24</v>
      </c>
      <c r="I12" s="23">
        <f>SUM(I13:I15)</f>
        <v>0</v>
      </c>
      <c r="J12" s="35">
        <f t="shared" si="1"/>
        <v>11.182248</v>
      </c>
    </row>
    <row r="13" spans="1:10" s="8" customFormat="1" ht="20.25" customHeight="1">
      <c r="A13" s="45"/>
      <c r="B13" s="4" t="s">
        <v>0</v>
      </c>
      <c r="C13" s="46"/>
      <c r="D13" s="23">
        <f t="shared" si="3"/>
        <v>400000</v>
      </c>
      <c r="E13" s="22">
        <v>400000</v>
      </c>
      <c r="F13" s="22"/>
      <c r="G13" s="23">
        <f t="shared" si="2"/>
        <v>55911.24</v>
      </c>
      <c r="H13" s="22">
        <v>55911.24</v>
      </c>
      <c r="I13" s="22"/>
      <c r="J13" s="24">
        <f t="shared" si="1"/>
        <v>13.977809999999998</v>
      </c>
    </row>
    <row r="14" spans="1:10" s="8" customFormat="1" ht="20.25" customHeight="1">
      <c r="A14" s="45"/>
      <c r="B14" s="4" t="s">
        <v>39</v>
      </c>
      <c r="C14" s="46"/>
      <c r="D14" s="23">
        <f t="shared" si="3"/>
        <v>100000</v>
      </c>
      <c r="E14" s="22">
        <v>100000</v>
      </c>
      <c r="F14" s="22"/>
      <c r="G14" s="23">
        <f t="shared" si="2"/>
        <v>0</v>
      </c>
      <c r="H14" s="22"/>
      <c r="I14" s="22"/>
      <c r="J14" s="24">
        <f t="shared" si="1"/>
        <v>0</v>
      </c>
    </row>
    <row r="15" spans="1:10" s="8" customFormat="1" ht="23.25" customHeight="1" hidden="1">
      <c r="A15" s="45"/>
      <c r="B15" s="4" t="s">
        <v>29</v>
      </c>
      <c r="C15" s="46"/>
      <c r="D15" s="23">
        <f t="shared" si="3"/>
        <v>0</v>
      </c>
      <c r="E15" s="22"/>
      <c r="F15" s="22"/>
      <c r="G15" s="23">
        <f t="shared" si="2"/>
        <v>0</v>
      </c>
      <c r="H15" s="22">
        <v>0</v>
      </c>
      <c r="I15" s="22">
        <v>0</v>
      </c>
      <c r="J15" s="24" t="e">
        <f t="shared" si="1"/>
        <v>#DIV/0!</v>
      </c>
    </row>
    <row r="16" spans="1:10" s="8" customFormat="1" ht="60.75" customHeight="1">
      <c r="A16" s="19">
        <f>A12+1</f>
        <v>3</v>
      </c>
      <c r="B16" s="4" t="s">
        <v>0</v>
      </c>
      <c r="C16" s="21" t="s">
        <v>101</v>
      </c>
      <c r="D16" s="23">
        <f>E16+F16</f>
        <v>100000</v>
      </c>
      <c r="E16" s="22">
        <v>100000</v>
      </c>
      <c r="F16" s="22"/>
      <c r="G16" s="23">
        <f>H16+I16</f>
        <v>0</v>
      </c>
      <c r="H16" s="22"/>
      <c r="I16" s="22"/>
      <c r="J16" s="24">
        <f>G16/D16*100</f>
        <v>0</v>
      </c>
    </row>
    <row r="17" spans="1:10" s="8" customFormat="1" ht="61.5" customHeight="1">
      <c r="A17" s="19">
        <f>A16+1</f>
        <v>4</v>
      </c>
      <c r="B17" s="4" t="s">
        <v>0</v>
      </c>
      <c r="C17" s="21" t="s">
        <v>102</v>
      </c>
      <c r="D17" s="23">
        <f t="shared" si="3"/>
        <v>1500000</v>
      </c>
      <c r="E17" s="22">
        <v>1500000</v>
      </c>
      <c r="F17" s="22"/>
      <c r="G17" s="23">
        <f t="shared" si="2"/>
        <v>536364.77</v>
      </c>
      <c r="H17" s="22">
        <v>536364.77</v>
      </c>
      <c r="I17" s="22"/>
      <c r="J17" s="24">
        <f t="shared" si="1"/>
        <v>35.757651333333335</v>
      </c>
    </row>
    <row r="18" spans="1:10" s="8" customFormat="1" ht="40.5" customHeight="1">
      <c r="A18" s="45">
        <f>A17+1</f>
        <v>5</v>
      </c>
      <c r="B18" s="3" t="s">
        <v>41</v>
      </c>
      <c r="C18" s="46" t="s">
        <v>103</v>
      </c>
      <c r="D18" s="23">
        <f>E18+F18</f>
        <v>58104100</v>
      </c>
      <c r="E18" s="22">
        <v>18430000</v>
      </c>
      <c r="F18" s="22">
        <v>39674100</v>
      </c>
      <c r="G18" s="23">
        <f t="shared" si="2"/>
        <v>4778444.8</v>
      </c>
      <c r="H18" s="22">
        <v>4778444.8</v>
      </c>
      <c r="I18" s="22">
        <v>0</v>
      </c>
      <c r="J18" s="24">
        <f t="shared" si="1"/>
        <v>8.223937381355189</v>
      </c>
    </row>
    <row r="19" spans="1:10" s="8" customFormat="1" ht="40.5" customHeight="1">
      <c r="A19" s="45"/>
      <c r="B19" s="3" t="s">
        <v>33</v>
      </c>
      <c r="C19" s="46"/>
      <c r="D19" s="23">
        <f t="shared" si="3"/>
        <v>40000</v>
      </c>
      <c r="E19" s="22">
        <v>40000</v>
      </c>
      <c r="F19" s="22"/>
      <c r="G19" s="23">
        <f t="shared" si="2"/>
        <v>0</v>
      </c>
      <c r="H19" s="22"/>
      <c r="I19" s="22"/>
      <c r="J19" s="24">
        <f t="shared" si="1"/>
        <v>0</v>
      </c>
    </row>
    <row r="20" spans="1:10" s="8" customFormat="1" ht="25.5" customHeight="1" hidden="1">
      <c r="A20" s="45"/>
      <c r="B20" s="3" t="s">
        <v>2</v>
      </c>
      <c r="C20" s="46"/>
      <c r="D20" s="23">
        <f t="shared" si="3"/>
        <v>0</v>
      </c>
      <c r="E20" s="25"/>
      <c r="F20" s="22"/>
      <c r="G20" s="23">
        <f t="shared" si="2"/>
        <v>0</v>
      </c>
      <c r="H20" s="22"/>
      <c r="I20" s="22"/>
      <c r="J20" s="24" t="e">
        <f t="shared" si="1"/>
        <v>#DIV/0!</v>
      </c>
    </row>
    <row r="21" spans="1:10" s="8" customFormat="1" ht="25.5" customHeight="1" hidden="1">
      <c r="A21" s="45"/>
      <c r="B21" s="3" t="s">
        <v>7</v>
      </c>
      <c r="C21" s="46"/>
      <c r="D21" s="23">
        <f t="shared" si="3"/>
        <v>0</v>
      </c>
      <c r="E21" s="25"/>
      <c r="F21" s="22">
        <v>0</v>
      </c>
      <c r="G21" s="23">
        <f t="shared" si="2"/>
        <v>0</v>
      </c>
      <c r="H21" s="22"/>
      <c r="I21" s="22">
        <v>0</v>
      </c>
      <c r="J21" s="24" t="e">
        <f t="shared" si="1"/>
        <v>#DIV/0!</v>
      </c>
    </row>
    <row r="22" spans="1:10" s="8" customFormat="1" ht="22.5" customHeight="1" hidden="1">
      <c r="A22" s="45"/>
      <c r="B22" s="3" t="s">
        <v>68</v>
      </c>
      <c r="C22" s="47"/>
      <c r="D22" s="23">
        <f t="shared" si="3"/>
        <v>0</v>
      </c>
      <c r="E22" s="25"/>
      <c r="F22" s="22"/>
      <c r="G22" s="23">
        <f t="shared" si="2"/>
        <v>0</v>
      </c>
      <c r="H22" s="22"/>
      <c r="I22" s="22"/>
      <c r="J22" s="24" t="e">
        <f t="shared" si="1"/>
        <v>#DIV/0!</v>
      </c>
    </row>
    <row r="23" spans="1:10" s="7" customFormat="1" ht="70.5" customHeight="1">
      <c r="A23" s="45">
        <f>A18+1</f>
        <v>6</v>
      </c>
      <c r="B23" s="3" t="s">
        <v>51</v>
      </c>
      <c r="C23" s="48" t="s">
        <v>104</v>
      </c>
      <c r="D23" s="23">
        <f t="shared" si="3"/>
        <v>14814000</v>
      </c>
      <c r="E23" s="22">
        <v>14720000</v>
      </c>
      <c r="F23" s="22">
        <v>94000</v>
      </c>
      <c r="G23" s="23">
        <f t="shared" si="2"/>
        <v>4895866.01</v>
      </c>
      <c r="H23" s="22">
        <v>4895866.01</v>
      </c>
      <c r="I23" s="22"/>
      <c r="J23" s="24">
        <f t="shared" si="1"/>
        <v>33.048913257729176</v>
      </c>
    </row>
    <row r="24" spans="1:10" s="7" customFormat="1" ht="22.5" customHeight="1" hidden="1">
      <c r="A24" s="45"/>
      <c r="B24" s="3" t="s">
        <v>53</v>
      </c>
      <c r="C24" s="49"/>
      <c r="D24" s="23">
        <f>E24+F24</f>
        <v>0</v>
      </c>
      <c r="E24" s="22"/>
      <c r="F24" s="22"/>
      <c r="G24" s="22">
        <f>H24+I24</f>
        <v>0</v>
      </c>
      <c r="H24" s="22"/>
      <c r="I24" s="22"/>
      <c r="J24" s="24" t="e">
        <f>G24/D24*100</f>
        <v>#DIV/0!</v>
      </c>
    </row>
    <row r="25" spans="1:10" s="7" customFormat="1" ht="22.5" customHeight="1" hidden="1">
      <c r="A25" s="45"/>
      <c r="B25" s="3" t="s">
        <v>7</v>
      </c>
      <c r="C25" s="50"/>
      <c r="D25" s="23">
        <f t="shared" si="3"/>
        <v>0</v>
      </c>
      <c r="E25" s="22"/>
      <c r="F25" s="22"/>
      <c r="G25" s="22">
        <f t="shared" si="2"/>
        <v>0</v>
      </c>
      <c r="H25" s="22"/>
      <c r="I25" s="22"/>
      <c r="J25" s="24" t="e">
        <f t="shared" si="1"/>
        <v>#DIV/0!</v>
      </c>
    </row>
    <row r="26" spans="1:10" s="8" customFormat="1" ht="96" customHeight="1">
      <c r="A26" s="45">
        <f>A23+1</f>
        <v>7</v>
      </c>
      <c r="B26" s="3" t="s">
        <v>52</v>
      </c>
      <c r="C26" s="46" t="s">
        <v>105</v>
      </c>
      <c r="D26" s="23">
        <f t="shared" si="3"/>
        <v>2230000</v>
      </c>
      <c r="E26" s="22">
        <v>1730000</v>
      </c>
      <c r="F26" s="22">
        <v>500000</v>
      </c>
      <c r="G26" s="23">
        <f t="shared" si="2"/>
        <v>346188</v>
      </c>
      <c r="H26" s="22">
        <v>346188</v>
      </c>
      <c r="I26" s="22"/>
      <c r="J26" s="24">
        <f t="shared" si="1"/>
        <v>15.524125560538115</v>
      </c>
    </row>
    <row r="27" spans="1:10" s="8" customFormat="1" ht="22.5" customHeight="1" hidden="1">
      <c r="A27" s="45"/>
      <c r="B27" s="3" t="s">
        <v>68</v>
      </c>
      <c r="C27" s="46"/>
      <c r="D27" s="23">
        <f t="shared" si="3"/>
        <v>0</v>
      </c>
      <c r="E27" s="22"/>
      <c r="F27" s="22"/>
      <c r="G27" s="23">
        <f t="shared" si="2"/>
        <v>0</v>
      </c>
      <c r="H27" s="22"/>
      <c r="I27" s="22"/>
      <c r="J27" s="24" t="e">
        <f t="shared" si="1"/>
        <v>#DIV/0!</v>
      </c>
    </row>
    <row r="28" spans="1:10" s="7" customFormat="1" ht="111" customHeight="1">
      <c r="A28" s="39">
        <f>A26+1</f>
        <v>8</v>
      </c>
      <c r="B28" s="26" t="s">
        <v>1</v>
      </c>
      <c r="C28" s="38" t="s">
        <v>106</v>
      </c>
      <c r="D28" s="23">
        <f t="shared" si="3"/>
        <v>2825900</v>
      </c>
      <c r="E28" s="22">
        <v>2825900</v>
      </c>
      <c r="F28" s="22"/>
      <c r="G28" s="23">
        <f t="shared" si="2"/>
        <v>1283488.73</v>
      </c>
      <c r="H28" s="22">
        <v>1283488.73</v>
      </c>
      <c r="I28" s="22"/>
      <c r="J28" s="24">
        <f t="shared" si="1"/>
        <v>45.4187596871793</v>
      </c>
    </row>
    <row r="29" spans="1:10" s="9" customFormat="1" ht="24" customHeight="1">
      <c r="A29" s="51">
        <f>A28+1</f>
        <v>9</v>
      </c>
      <c r="B29" s="36" t="s">
        <v>42</v>
      </c>
      <c r="C29" s="48" t="s">
        <v>110</v>
      </c>
      <c r="D29" s="23">
        <f>E29+F29</f>
        <v>14936590</v>
      </c>
      <c r="E29" s="23">
        <f>SUM(E30:E36)</f>
        <v>14936590</v>
      </c>
      <c r="F29" s="23">
        <f>SUM(F30:F36)</f>
        <v>0</v>
      </c>
      <c r="G29" s="23">
        <f t="shared" si="2"/>
        <v>3213800.42</v>
      </c>
      <c r="H29" s="23">
        <f>SUM(H30:H36)</f>
        <v>3213800.42</v>
      </c>
      <c r="I29" s="23">
        <f>SUM(I30:I36)</f>
        <v>0</v>
      </c>
      <c r="J29" s="35">
        <f t="shared" si="1"/>
        <v>21.51629267456628</v>
      </c>
    </row>
    <row r="30" spans="1:10" s="7" customFormat="1" ht="24" customHeight="1">
      <c r="A30" s="52"/>
      <c r="B30" s="4" t="s">
        <v>3</v>
      </c>
      <c r="C30" s="49"/>
      <c r="D30" s="23">
        <f t="shared" si="3"/>
        <v>300000</v>
      </c>
      <c r="E30" s="27">
        <v>300000</v>
      </c>
      <c r="F30" s="22"/>
      <c r="G30" s="23">
        <f t="shared" si="2"/>
        <v>0</v>
      </c>
      <c r="H30" s="22"/>
      <c r="I30" s="22"/>
      <c r="J30" s="24">
        <f t="shared" si="1"/>
        <v>0</v>
      </c>
    </row>
    <row r="31" spans="1:10" s="7" customFormat="1" ht="24" customHeight="1">
      <c r="A31" s="52"/>
      <c r="B31" s="4" t="s">
        <v>36</v>
      </c>
      <c r="C31" s="49"/>
      <c r="D31" s="23">
        <f t="shared" si="3"/>
        <v>182000</v>
      </c>
      <c r="E31" s="22">
        <f>36000+146000</f>
        <v>182000</v>
      </c>
      <c r="F31" s="22"/>
      <c r="G31" s="23">
        <f t="shared" si="2"/>
        <v>30887.95</v>
      </c>
      <c r="H31" s="22">
        <v>30887.95</v>
      </c>
      <c r="I31" s="22"/>
      <c r="J31" s="24">
        <f t="shared" si="1"/>
        <v>16.971401098901097</v>
      </c>
    </row>
    <row r="32" spans="1:10" s="7" customFormat="1" ht="24" customHeight="1">
      <c r="A32" s="52"/>
      <c r="B32" s="4" t="s">
        <v>30</v>
      </c>
      <c r="C32" s="49"/>
      <c r="D32" s="23">
        <f t="shared" si="3"/>
        <v>4000000</v>
      </c>
      <c r="E32" s="22">
        <f>1350000+2650000</f>
        <v>4000000</v>
      </c>
      <c r="F32" s="22"/>
      <c r="G32" s="23">
        <f t="shared" si="2"/>
        <v>991216</v>
      </c>
      <c r="H32" s="22">
        <v>991216</v>
      </c>
      <c r="I32" s="22"/>
      <c r="J32" s="24">
        <f t="shared" si="1"/>
        <v>24.7804</v>
      </c>
    </row>
    <row r="33" spans="1:10" s="7" customFormat="1" ht="24" customHeight="1">
      <c r="A33" s="52"/>
      <c r="B33" s="4" t="s">
        <v>31</v>
      </c>
      <c r="C33" s="49"/>
      <c r="D33" s="23">
        <f>E33+F33</f>
        <v>1500000</v>
      </c>
      <c r="E33" s="22">
        <v>1500000</v>
      </c>
      <c r="F33" s="22"/>
      <c r="G33" s="23">
        <f t="shared" si="2"/>
        <v>250000</v>
      </c>
      <c r="H33" s="22">
        <v>250000</v>
      </c>
      <c r="I33" s="22"/>
      <c r="J33" s="24">
        <f t="shared" si="1"/>
        <v>16.666666666666664</v>
      </c>
    </row>
    <row r="34" spans="1:10" s="7" customFormat="1" ht="24" customHeight="1">
      <c r="A34" s="52"/>
      <c r="B34" s="4" t="s">
        <v>13</v>
      </c>
      <c r="C34" s="49"/>
      <c r="D34" s="23">
        <f>E34+F34</f>
        <v>7043970</v>
      </c>
      <c r="E34" s="22">
        <f>4380050+143920+2500000+20000</f>
        <v>7043970</v>
      </c>
      <c r="F34" s="22"/>
      <c r="G34" s="23">
        <f t="shared" si="2"/>
        <v>1553504.9</v>
      </c>
      <c r="H34" s="22">
        <v>1553504.9</v>
      </c>
      <c r="I34" s="22"/>
      <c r="J34" s="24">
        <f t="shared" si="1"/>
        <v>22.054394041996204</v>
      </c>
    </row>
    <row r="35" spans="1:10" s="7" customFormat="1" ht="24" customHeight="1">
      <c r="A35" s="52"/>
      <c r="B35" s="4" t="s">
        <v>11</v>
      </c>
      <c r="C35" s="49"/>
      <c r="D35" s="23">
        <f>E35+F35</f>
        <v>1789000</v>
      </c>
      <c r="E35" s="22">
        <f>525000+1264000</f>
        <v>1789000</v>
      </c>
      <c r="F35" s="22"/>
      <c r="G35" s="23">
        <f>H35+I35</f>
        <v>352043.85</v>
      </c>
      <c r="H35" s="22">
        <v>352043.85</v>
      </c>
      <c r="I35" s="22"/>
      <c r="J35" s="24">
        <f>G35/D35*100</f>
        <v>19.678247624371156</v>
      </c>
    </row>
    <row r="36" spans="1:10" s="7" customFormat="1" ht="24" customHeight="1">
      <c r="A36" s="52"/>
      <c r="B36" s="4" t="s">
        <v>12</v>
      </c>
      <c r="C36" s="49"/>
      <c r="D36" s="23">
        <f>E36+F36</f>
        <v>121620</v>
      </c>
      <c r="E36" s="22">
        <v>121620</v>
      </c>
      <c r="F36" s="22"/>
      <c r="G36" s="23">
        <f>H36+I36</f>
        <v>36147.72</v>
      </c>
      <c r="H36" s="22">
        <v>36147.72</v>
      </c>
      <c r="I36" s="22"/>
      <c r="J36" s="24">
        <f>G36/D36*100</f>
        <v>29.721854958066107</v>
      </c>
    </row>
    <row r="37" spans="1:10" s="7" customFormat="1" ht="55.5" customHeight="1">
      <c r="A37" s="19">
        <f>A29+1</f>
        <v>10</v>
      </c>
      <c r="B37" s="4" t="s">
        <v>5</v>
      </c>
      <c r="C37" s="21" t="s">
        <v>89</v>
      </c>
      <c r="D37" s="23">
        <f t="shared" si="3"/>
        <v>30000</v>
      </c>
      <c r="E37" s="22">
        <v>30000</v>
      </c>
      <c r="F37" s="22"/>
      <c r="G37" s="23">
        <f t="shared" si="2"/>
        <v>0</v>
      </c>
      <c r="H37" s="22"/>
      <c r="I37" s="22"/>
      <c r="J37" s="24">
        <f t="shared" si="1"/>
        <v>0</v>
      </c>
    </row>
    <row r="38" spans="1:10" s="7" customFormat="1" ht="59.25" customHeight="1">
      <c r="A38" s="19">
        <f aca="true" t="shared" si="4" ref="A38:A43">A37+1</f>
        <v>11</v>
      </c>
      <c r="B38" s="4" t="s">
        <v>90</v>
      </c>
      <c r="C38" s="21" t="s">
        <v>107</v>
      </c>
      <c r="D38" s="23">
        <f t="shared" si="3"/>
        <v>20000</v>
      </c>
      <c r="E38" s="25">
        <v>20000</v>
      </c>
      <c r="F38" s="22"/>
      <c r="G38" s="23">
        <f t="shared" si="2"/>
        <v>0</v>
      </c>
      <c r="H38" s="22"/>
      <c r="I38" s="22"/>
      <c r="J38" s="24">
        <f t="shared" si="1"/>
        <v>0</v>
      </c>
    </row>
    <row r="39" spans="1:10" s="7" customFormat="1" ht="52.5" customHeight="1">
      <c r="A39" s="19">
        <f t="shared" si="4"/>
        <v>12</v>
      </c>
      <c r="B39" s="4" t="s">
        <v>6</v>
      </c>
      <c r="C39" s="21" t="s">
        <v>108</v>
      </c>
      <c r="D39" s="23">
        <f t="shared" si="3"/>
        <v>20000</v>
      </c>
      <c r="E39" s="22">
        <v>20000</v>
      </c>
      <c r="F39" s="22"/>
      <c r="G39" s="23">
        <f t="shared" si="2"/>
        <v>0</v>
      </c>
      <c r="H39" s="22"/>
      <c r="I39" s="22"/>
      <c r="J39" s="24">
        <f t="shared" si="1"/>
        <v>0</v>
      </c>
    </row>
    <row r="40" spans="1:10" s="7" customFormat="1" ht="48" customHeight="1">
      <c r="A40" s="19">
        <f t="shared" si="4"/>
        <v>13</v>
      </c>
      <c r="B40" s="4" t="s">
        <v>63</v>
      </c>
      <c r="C40" s="28" t="s">
        <v>94</v>
      </c>
      <c r="D40" s="23">
        <f t="shared" si="3"/>
        <v>5000</v>
      </c>
      <c r="E40" s="22">
        <v>5000</v>
      </c>
      <c r="F40" s="22"/>
      <c r="G40" s="23">
        <f t="shared" si="2"/>
        <v>0</v>
      </c>
      <c r="H40" s="22"/>
      <c r="I40" s="22"/>
      <c r="J40" s="24">
        <f t="shared" si="1"/>
        <v>0</v>
      </c>
    </row>
    <row r="41" spans="1:10" s="7" customFormat="1" ht="84.75" customHeight="1">
      <c r="A41" s="19">
        <f t="shared" si="4"/>
        <v>14</v>
      </c>
      <c r="B41" s="4" t="s">
        <v>63</v>
      </c>
      <c r="C41" s="21" t="s">
        <v>109</v>
      </c>
      <c r="D41" s="23">
        <f t="shared" si="3"/>
        <v>1295000</v>
      </c>
      <c r="E41" s="22">
        <v>1295000</v>
      </c>
      <c r="F41" s="22"/>
      <c r="G41" s="23">
        <f t="shared" si="2"/>
        <v>307589.78</v>
      </c>
      <c r="H41" s="22">
        <v>307589.78</v>
      </c>
      <c r="I41" s="22"/>
      <c r="J41" s="24">
        <f t="shared" si="1"/>
        <v>23.752106563706565</v>
      </c>
    </row>
    <row r="42" spans="1:10" s="7" customFormat="1" ht="94.5" customHeight="1">
      <c r="A42" s="19">
        <f t="shared" si="4"/>
        <v>15</v>
      </c>
      <c r="B42" s="4" t="s">
        <v>4</v>
      </c>
      <c r="C42" s="21" t="s">
        <v>74</v>
      </c>
      <c r="D42" s="23">
        <f t="shared" si="3"/>
        <v>240000</v>
      </c>
      <c r="E42" s="22">
        <v>240000</v>
      </c>
      <c r="F42" s="22"/>
      <c r="G42" s="23">
        <f t="shared" si="2"/>
        <v>60000</v>
      </c>
      <c r="H42" s="22">
        <v>60000</v>
      </c>
      <c r="I42" s="22"/>
      <c r="J42" s="24">
        <f t="shared" si="1"/>
        <v>25</v>
      </c>
    </row>
    <row r="43" spans="1:10" s="7" customFormat="1" ht="73.5" customHeight="1">
      <c r="A43" s="45">
        <f t="shared" si="4"/>
        <v>16</v>
      </c>
      <c r="B43" s="29" t="s">
        <v>46</v>
      </c>
      <c r="C43" s="46" t="s">
        <v>111</v>
      </c>
      <c r="D43" s="23">
        <f>E43+F43</f>
        <v>400000</v>
      </c>
      <c r="E43" s="22">
        <v>400000</v>
      </c>
      <c r="F43" s="22"/>
      <c r="G43" s="23">
        <f>H43+I43</f>
        <v>0</v>
      </c>
      <c r="H43" s="22"/>
      <c r="I43" s="22"/>
      <c r="J43" s="24">
        <f t="shared" si="1"/>
        <v>0</v>
      </c>
    </row>
    <row r="44" spans="1:10" s="7" customFormat="1" ht="4.5" customHeight="1" hidden="1">
      <c r="A44" s="45"/>
      <c r="B44" s="29" t="s">
        <v>23</v>
      </c>
      <c r="C44" s="46"/>
      <c r="D44" s="23">
        <f>E44+F44</f>
        <v>0</v>
      </c>
      <c r="E44" s="22"/>
      <c r="F44" s="22"/>
      <c r="G44" s="23">
        <f>H44+I44</f>
        <v>0</v>
      </c>
      <c r="H44" s="22"/>
      <c r="I44" s="22"/>
      <c r="J44" s="24" t="e">
        <f t="shared" si="1"/>
        <v>#DIV/0!</v>
      </c>
    </row>
    <row r="45" spans="1:10" s="9" customFormat="1" ht="24.75" customHeight="1">
      <c r="A45" s="51">
        <f>A43+1</f>
        <v>17</v>
      </c>
      <c r="B45" s="36" t="s">
        <v>42</v>
      </c>
      <c r="C45" s="48" t="s">
        <v>132</v>
      </c>
      <c r="D45" s="23">
        <f>E45+F45</f>
        <v>3321800</v>
      </c>
      <c r="E45" s="23">
        <f>SUM(E46:E53)</f>
        <v>2741800</v>
      </c>
      <c r="F45" s="23">
        <f>SUM(F46:F53)</f>
        <v>580000</v>
      </c>
      <c r="G45" s="23">
        <f>H45+I45</f>
        <v>340516.12000000005</v>
      </c>
      <c r="H45" s="23">
        <f>SUM(H46:H53)</f>
        <v>340516.12000000005</v>
      </c>
      <c r="I45" s="23">
        <f>SUM(I46:I53)</f>
        <v>0</v>
      </c>
      <c r="J45" s="35">
        <f t="shared" si="1"/>
        <v>10.25095189355169</v>
      </c>
    </row>
    <row r="46" spans="1:10" s="7" customFormat="1" ht="24" customHeight="1">
      <c r="A46" s="52"/>
      <c r="B46" s="26" t="s">
        <v>54</v>
      </c>
      <c r="C46" s="49"/>
      <c r="D46" s="23">
        <f t="shared" si="3"/>
        <v>2000000</v>
      </c>
      <c r="E46" s="25">
        <v>1500000</v>
      </c>
      <c r="F46" s="25">
        <v>500000</v>
      </c>
      <c r="G46" s="23">
        <f t="shared" si="2"/>
        <v>229044</v>
      </c>
      <c r="H46" s="22">
        <v>229044</v>
      </c>
      <c r="I46" s="22"/>
      <c r="J46" s="24">
        <f t="shared" si="1"/>
        <v>11.4522</v>
      </c>
    </row>
    <row r="47" spans="1:10" s="7" customFormat="1" ht="24" customHeight="1">
      <c r="A47" s="52"/>
      <c r="B47" s="4" t="s">
        <v>55</v>
      </c>
      <c r="C47" s="49"/>
      <c r="D47" s="23">
        <f t="shared" si="3"/>
        <v>517000</v>
      </c>
      <c r="E47" s="22">
        <v>517000</v>
      </c>
      <c r="F47" s="22"/>
      <c r="G47" s="23">
        <f t="shared" si="2"/>
        <v>51656.91</v>
      </c>
      <c r="H47" s="22">
        <v>51656.91</v>
      </c>
      <c r="I47" s="22"/>
      <c r="J47" s="24">
        <f t="shared" si="1"/>
        <v>9.991665377176016</v>
      </c>
    </row>
    <row r="48" spans="1:10" s="7" customFormat="1" ht="24" customHeight="1">
      <c r="A48" s="52"/>
      <c r="B48" s="4" t="s">
        <v>56</v>
      </c>
      <c r="C48" s="49"/>
      <c r="D48" s="23">
        <f t="shared" si="3"/>
        <v>37000</v>
      </c>
      <c r="E48" s="22">
        <v>37000</v>
      </c>
      <c r="F48" s="22"/>
      <c r="G48" s="23">
        <f t="shared" si="2"/>
        <v>0</v>
      </c>
      <c r="H48" s="22"/>
      <c r="I48" s="22"/>
      <c r="J48" s="24">
        <f t="shared" si="1"/>
        <v>0</v>
      </c>
    </row>
    <row r="49" spans="1:10" s="7" customFormat="1" ht="24" customHeight="1">
      <c r="A49" s="52"/>
      <c r="B49" s="4" t="s">
        <v>57</v>
      </c>
      <c r="C49" s="49"/>
      <c r="D49" s="23">
        <f t="shared" si="3"/>
        <v>270800</v>
      </c>
      <c r="E49" s="22">
        <v>240800</v>
      </c>
      <c r="F49" s="22">
        <v>30000</v>
      </c>
      <c r="G49" s="23">
        <f t="shared" si="2"/>
        <v>35653</v>
      </c>
      <c r="H49" s="22">
        <v>35653</v>
      </c>
      <c r="I49" s="22"/>
      <c r="J49" s="24">
        <f t="shared" si="1"/>
        <v>13.165805022156574</v>
      </c>
    </row>
    <row r="50" spans="1:10" s="7" customFormat="1" ht="24" customHeight="1">
      <c r="A50" s="52"/>
      <c r="B50" s="4" t="s">
        <v>58</v>
      </c>
      <c r="C50" s="49"/>
      <c r="D50" s="23">
        <f t="shared" si="3"/>
        <v>50000</v>
      </c>
      <c r="E50" s="22">
        <v>50000</v>
      </c>
      <c r="F50" s="22"/>
      <c r="G50" s="23">
        <f t="shared" si="2"/>
        <v>9613.21</v>
      </c>
      <c r="H50" s="22">
        <v>9613.21</v>
      </c>
      <c r="I50" s="22"/>
      <c r="J50" s="24">
        <f t="shared" si="1"/>
        <v>19.22642</v>
      </c>
    </row>
    <row r="51" spans="1:10" s="7" customFormat="1" ht="24" customHeight="1">
      <c r="A51" s="52"/>
      <c r="B51" s="4" t="s">
        <v>59</v>
      </c>
      <c r="C51" s="49"/>
      <c r="D51" s="23">
        <f t="shared" si="3"/>
        <v>50000</v>
      </c>
      <c r="E51" s="22">
        <v>50000</v>
      </c>
      <c r="F51" s="22"/>
      <c r="G51" s="23">
        <f t="shared" si="2"/>
        <v>6150</v>
      </c>
      <c r="H51" s="22">
        <v>6150</v>
      </c>
      <c r="I51" s="22"/>
      <c r="J51" s="24">
        <f t="shared" si="1"/>
        <v>12.3</v>
      </c>
    </row>
    <row r="52" spans="1:10" s="7" customFormat="1" ht="24" customHeight="1">
      <c r="A52" s="52"/>
      <c r="B52" s="4" t="s">
        <v>60</v>
      </c>
      <c r="C52" s="49"/>
      <c r="D52" s="23">
        <f t="shared" si="3"/>
        <v>92000</v>
      </c>
      <c r="E52" s="22">
        <v>92000</v>
      </c>
      <c r="F52" s="22"/>
      <c r="G52" s="23">
        <f t="shared" si="2"/>
        <v>0</v>
      </c>
      <c r="H52" s="22"/>
      <c r="I52" s="22"/>
      <c r="J52" s="24">
        <f t="shared" si="1"/>
        <v>0</v>
      </c>
    </row>
    <row r="53" spans="1:10" s="7" customFormat="1" ht="24" customHeight="1">
      <c r="A53" s="53"/>
      <c r="B53" s="4" t="s">
        <v>61</v>
      </c>
      <c r="C53" s="50"/>
      <c r="D53" s="23">
        <f t="shared" si="3"/>
        <v>305000</v>
      </c>
      <c r="E53" s="22">
        <v>255000</v>
      </c>
      <c r="F53" s="22">
        <v>50000</v>
      </c>
      <c r="G53" s="23">
        <f t="shared" si="2"/>
        <v>8399</v>
      </c>
      <c r="H53" s="22">
        <v>8399</v>
      </c>
      <c r="I53" s="22"/>
      <c r="J53" s="24">
        <f t="shared" si="1"/>
        <v>2.753770491803279</v>
      </c>
    </row>
    <row r="54" spans="1:10" s="7" customFormat="1" ht="39.75" customHeight="1">
      <c r="A54" s="45">
        <f>A45+1</f>
        <v>18</v>
      </c>
      <c r="B54" s="26" t="s">
        <v>7</v>
      </c>
      <c r="C54" s="46" t="s">
        <v>95</v>
      </c>
      <c r="D54" s="23">
        <f t="shared" si="3"/>
        <v>406000</v>
      </c>
      <c r="E54" s="22"/>
      <c r="F54" s="22">
        <v>406000</v>
      </c>
      <c r="G54" s="23">
        <f t="shared" si="2"/>
        <v>0</v>
      </c>
      <c r="H54" s="22"/>
      <c r="I54" s="22"/>
      <c r="J54" s="24">
        <f t="shared" si="1"/>
        <v>0</v>
      </c>
    </row>
    <row r="55" spans="1:10" s="7" customFormat="1" ht="39.75" customHeight="1">
      <c r="A55" s="45"/>
      <c r="B55" s="26" t="s">
        <v>64</v>
      </c>
      <c r="C55" s="46"/>
      <c r="D55" s="23">
        <f t="shared" si="3"/>
        <v>100000</v>
      </c>
      <c r="E55" s="22">
        <v>100000</v>
      </c>
      <c r="F55" s="22"/>
      <c r="G55" s="23">
        <f t="shared" si="2"/>
        <v>0</v>
      </c>
      <c r="H55" s="22"/>
      <c r="I55" s="22"/>
      <c r="J55" s="24">
        <f t="shared" si="1"/>
        <v>0</v>
      </c>
    </row>
    <row r="56" spans="1:10" s="9" customFormat="1" ht="31.5" customHeight="1">
      <c r="A56" s="45">
        <f>A54+1</f>
        <v>19</v>
      </c>
      <c r="B56" s="36" t="s">
        <v>42</v>
      </c>
      <c r="C56" s="47" t="s">
        <v>121</v>
      </c>
      <c r="D56" s="23">
        <f>E56+F56</f>
        <v>16240000</v>
      </c>
      <c r="E56" s="23">
        <f>E57+E58</f>
        <v>2140000</v>
      </c>
      <c r="F56" s="23">
        <f>F57+F58</f>
        <v>14100000</v>
      </c>
      <c r="G56" s="23">
        <f t="shared" si="2"/>
        <v>4899423</v>
      </c>
      <c r="H56" s="23">
        <f>H57+H58</f>
        <v>199423</v>
      </c>
      <c r="I56" s="23">
        <f>I57+I58</f>
        <v>4700000</v>
      </c>
      <c r="J56" s="35">
        <f t="shared" si="1"/>
        <v>30.168860837438423</v>
      </c>
    </row>
    <row r="57" spans="1:10" s="7" customFormat="1" ht="31.5" customHeight="1">
      <c r="A57" s="45"/>
      <c r="B57" s="4" t="s">
        <v>8</v>
      </c>
      <c r="C57" s="47"/>
      <c r="D57" s="23">
        <f t="shared" si="3"/>
        <v>140000</v>
      </c>
      <c r="E57" s="22">
        <v>140000</v>
      </c>
      <c r="F57" s="22"/>
      <c r="G57" s="23">
        <f t="shared" si="2"/>
        <v>0</v>
      </c>
      <c r="H57" s="22"/>
      <c r="I57" s="22"/>
      <c r="J57" s="24">
        <f t="shared" si="1"/>
        <v>0</v>
      </c>
    </row>
    <row r="58" spans="1:10" s="7" customFormat="1" ht="31.5" customHeight="1">
      <c r="A58" s="45"/>
      <c r="B58" s="4" t="s">
        <v>24</v>
      </c>
      <c r="C58" s="47"/>
      <c r="D58" s="23">
        <f t="shared" si="3"/>
        <v>16100000</v>
      </c>
      <c r="E58" s="22">
        <v>2000000</v>
      </c>
      <c r="F58" s="22">
        <v>14100000</v>
      </c>
      <c r="G58" s="23">
        <f t="shared" si="2"/>
        <v>4899423</v>
      </c>
      <c r="H58" s="22">
        <v>199423</v>
      </c>
      <c r="I58" s="22">
        <v>4700000</v>
      </c>
      <c r="J58" s="24">
        <f t="shared" si="1"/>
        <v>30.431198757763976</v>
      </c>
    </row>
    <row r="59" spans="1:10" s="7" customFormat="1" ht="83.25" customHeight="1">
      <c r="A59" s="19">
        <f>A56+1</f>
        <v>20</v>
      </c>
      <c r="B59" s="29" t="s">
        <v>75</v>
      </c>
      <c r="C59" s="21" t="s">
        <v>112</v>
      </c>
      <c r="D59" s="23">
        <f>E59+F59</f>
        <v>2700000</v>
      </c>
      <c r="E59" s="22">
        <v>2700000</v>
      </c>
      <c r="F59" s="22"/>
      <c r="G59" s="23">
        <f>H59+I59</f>
        <v>611961.05</v>
      </c>
      <c r="H59" s="22">
        <v>611961.05</v>
      </c>
      <c r="I59" s="22"/>
      <c r="J59" s="24">
        <f t="shared" si="1"/>
        <v>22.665224074074075</v>
      </c>
    </row>
    <row r="60" spans="1:10" s="7" customFormat="1" ht="76.5" customHeight="1">
      <c r="A60" s="19">
        <f>A59+1</f>
        <v>21</v>
      </c>
      <c r="B60" s="4" t="s">
        <v>62</v>
      </c>
      <c r="C60" s="28" t="s">
        <v>113</v>
      </c>
      <c r="D60" s="23">
        <f aca="true" t="shared" si="5" ref="D60:D104">E60+F60</f>
        <v>400000</v>
      </c>
      <c r="E60" s="22">
        <v>400000</v>
      </c>
      <c r="F60" s="22"/>
      <c r="G60" s="23">
        <f aca="true" t="shared" si="6" ref="G60:G106">H60+I60</f>
        <v>0</v>
      </c>
      <c r="H60" s="22"/>
      <c r="I60" s="22"/>
      <c r="J60" s="24">
        <f t="shared" si="1"/>
        <v>0</v>
      </c>
    </row>
    <row r="61" spans="1:10" s="7" customFormat="1" ht="25.5" customHeight="1">
      <c r="A61" s="51">
        <f>A60+1</f>
        <v>22</v>
      </c>
      <c r="B61" s="4" t="s">
        <v>42</v>
      </c>
      <c r="C61" s="48" t="s">
        <v>114</v>
      </c>
      <c r="D61" s="23">
        <f t="shared" si="5"/>
        <v>10495000</v>
      </c>
      <c r="E61" s="22">
        <f>SUM(E62:E63)</f>
        <v>2595000</v>
      </c>
      <c r="F61" s="22">
        <f>SUM(F62:F63)</f>
        <v>7900000</v>
      </c>
      <c r="G61" s="23">
        <f t="shared" si="6"/>
        <v>3617194.35</v>
      </c>
      <c r="H61" s="22">
        <f>SUM(H62:H63)</f>
        <v>505400.35</v>
      </c>
      <c r="I61" s="22">
        <f>SUM(I62:I63)</f>
        <v>3111794</v>
      </c>
      <c r="J61" s="24">
        <f t="shared" si="1"/>
        <v>34.46588232491663</v>
      </c>
    </row>
    <row r="62" spans="1:10" s="7" customFormat="1" ht="25.5" customHeight="1">
      <c r="A62" s="52"/>
      <c r="B62" s="4" t="s">
        <v>92</v>
      </c>
      <c r="C62" s="49"/>
      <c r="D62" s="23">
        <f t="shared" si="5"/>
        <v>9900000</v>
      </c>
      <c r="E62" s="22">
        <f>3400000-1400000</f>
        <v>2000000</v>
      </c>
      <c r="F62" s="22">
        <f>500000+7400000</f>
        <v>7900000</v>
      </c>
      <c r="G62" s="23">
        <f t="shared" si="6"/>
        <v>3546579.55</v>
      </c>
      <c r="H62" s="22">
        <f>16550+418235.55</f>
        <v>434785.55</v>
      </c>
      <c r="I62" s="22">
        <v>3111794</v>
      </c>
      <c r="J62" s="24">
        <f t="shared" si="1"/>
        <v>35.82403585858586</v>
      </c>
    </row>
    <row r="63" spans="1:10" s="7" customFormat="1" ht="25.5" customHeight="1">
      <c r="A63" s="52"/>
      <c r="B63" s="4" t="s">
        <v>93</v>
      </c>
      <c r="C63" s="49"/>
      <c r="D63" s="23">
        <f t="shared" si="5"/>
        <v>595000</v>
      </c>
      <c r="E63" s="22">
        <v>595000</v>
      </c>
      <c r="F63" s="22"/>
      <c r="G63" s="23">
        <f t="shared" si="6"/>
        <v>70614.8</v>
      </c>
      <c r="H63" s="22">
        <v>70614.8</v>
      </c>
      <c r="I63" s="22"/>
      <c r="J63" s="24">
        <f t="shared" si="1"/>
        <v>11.868033613445379</v>
      </c>
    </row>
    <row r="64" spans="1:10" s="7" customFormat="1" ht="78.75">
      <c r="A64" s="19">
        <f>A61+1</f>
        <v>23</v>
      </c>
      <c r="B64" s="4" t="s">
        <v>78</v>
      </c>
      <c r="C64" s="21" t="s">
        <v>115</v>
      </c>
      <c r="D64" s="23">
        <f t="shared" si="5"/>
        <v>15856855</v>
      </c>
      <c r="E64" s="22">
        <v>8923255</v>
      </c>
      <c r="F64" s="22">
        <v>6933600</v>
      </c>
      <c r="G64" s="23">
        <f t="shared" si="6"/>
        <v>3981567.5</v>
      </c>
      <c r="H64" s="22">
        <v>3794675.3</v>
      </c>
      <c r="I64" s="22">
        <v>186892.2</v>
      </c>
      <c r="J64" s="24">
        <f t="shared" si="1"/>
        <v>25.109440049745047</v>
      </c>
    </row>
    <row r="65" spans="1:10" ht="76.5" customHeight="1">
      <c r="A65" s="45">
        <f>A64+1</f>
        <v>24</v>
      </c>
      <c r="B65" s="4" t="s">
        <v>86</v>
      </c>
      <c r="C65" s="47" t="s">
        <v>91</v>
      </c>
      <c r="D65" s="23">
        <f>E65+F65</f>
        <v>50000</v>
      </c>
      <c r="E65" s="22">
        <v>50000</v>
      </c>
      <c r="F65" s="16"/>
      <c r="G65" s="23">
        <f t="shared" si="6"/>
        <v>0</v>
      </c>
      <c r="H65" s="22">
        <v>0</v>
      </c>
      <c r="I65" s="30"/>
      <c r="J65" s="24">
        <f t="shared" si="1"/>
        <v>0</v>
      </c>
    </row>
    <row r="66" spans="1:10" ht="20.25" customHeight="1" hidden="1">
      <c r="A66" s="45"/>
      <c r="B66" s="4" t="s">
        <v>27</v>
      </c>
      <c r="C66" s="47"/>
      <c r="D66" s="23">
        <f>E66+F66</f>
        <v>0</v>
      </c>
      <c r="E66" s="22"/>
      <c r="F66" s="16"/>
      <c r="G66" s="23">
        <f t="shared" si="6"/>
        <v>0</v>
      </c>
      <c r="H66" s="22"/>
      <c r="I66" s="30"/>
      <c r="J66" s="24" t="e">
        <f t="shared" si="1"/>
        <v>#DIV/0!</v>
      </c>
    </row>
    <row r="67" spans="1:10" ht="20.25" customHeight="1" hidden="1">
      <c r="A67" s="45"/>
      <c r="B67" s="4" t="s">
        <v>72</v>
      </c>
      <c r="C67" s="47"/>
      <c r="D67" s="23">
        <f>E67+F67</f>
        <v>0</v>
      </c>
      <c r="E67" s="22"/>
      <c r="F67" s="16"/>
      <c r="G67" s="23">
        <f t="shared" si="6"/>
        <v>0</v>
      </c>
      <c r="H67" s="22"/>
      <c r="I67" s="30"/>
      <c r="J67" s="24" t="e">
        <f t="shared" si="1"/>
        <v>#DIV/0!</v>
      </c>
    </row>
    <row r="68" spans="1:10" ht="20.25" customHeight="1" hidden="1">
      <c r="A68" s="45"/>
      <c r="B68" s="4" t="s">
        <v>28</v>
      </c>
      <c r="C68" s="47"/>
      <c r="D68" s="23">
        <f>E68+F68</f>
        <v>0</v>
      </c>
      <c r="E68" s="22"/>
      <c r="F68" s="16"/>
      <c r="G68" s="23">
        <f t="shared" si="6"/>
        <v>0</v>
      </c>
      <c r="H68" s="22"/>
      <c r="I68" s="30"/>
      <c r="J68" s="24" t="e">
        <f t="shared" si="1"/>
        <v>#DIV/0!</v>
      </c>
    </row>
    <row r="69" spans="1:10" s="7" customFormat="1" ht="63">
      <c r="A69" s="19">
        <f>A65+1</f>
        <v>25</v>
      </c>
      <c r="B69" s="4" t="s">
        <v>10</v>
      </c>
      <c r="C69" s="21" t="s">
        <v>116</v>
      </c>
      <c r="D69" s="23">
        <f t="shared" si="5"/>
        <v>3100</v>
      </c>
      <c r="E69" s="22">
        <v>3100</v>
      </c>
      <c r="F69" s="22"/>
      <c r="G69" s="23">
        <f t="shared" si="6"/>
        <v>0</v>
      </c>
      <c r="H69" s="22"/>
      <c r="I69" s="22"/>
      <c r="J69" s="24">
        <f t="shared" si="1"/>
        <v>0</v>
      </c>
    </row>
    <row r="70" spans="1:10" s="7" customFormat="1" ht="50.25" customHeight="1">
      <c r="A70" s="19">
        <f>A69+1</f>
        <v>26</v>
      </c>
      <c r="B70" s="4" t="s">
        <v>15</v>
      </c>
      <c r="C70" s="21" t="s">
        <v>117</v>
      </c>
      <c r="D70" s="23">
        <f t="shared" si="5"/>
        <v>240000</v>
      </c>
      <c r="E70" s="22">
        <v>240000</v>
      </c>
      <c r="F70" s="22"/>
      <c r="G70" s="23">
        <f t="shared" si="6"/>
        <v>63150</v>
      </c>
      <c r="H70" s="22">
        <v>63150</v>
      </c>
      <c r="I70" s="22"/>
      <c r="J70" s="24">
        <f t="shared" si="1"/>
        <v>26.3125</v>
      </c>
    </row>
    <row r="71" spans="1:10" s="7" customFormat="1" ht="39" customHeight="1">
      <c r="A71" s="51">
        <f>A70+1</f>
        <v>27</v>
      </c>
      <c r="B71" s="4" t="s">
        <v>16</v>
      </c>
      <c r="C71" s="48" t="s">
        <v>118</v>
      </c>
      <c r="D71" s="23">
        <f>E71+F71</f>
        <v>1150000</v>
      </c>
      <c r="E71" s="22">
        <v>1150000</v>
      </c>
      <c r="F71" s="22"/>
      <c r="G71" s="23">
        <f t="shared" si="6"/>
        <v>274997.86</v>
      </c>
      <c r="H71" s="22">
        <v>274997.86</v>
      </c>
      <c r="I71" s="22"/>
      <c r="J71" s="24">
        <f t="shared" si="1"/>
        <v>23.912857391304346</v>
      </c>
    </row>
    <row r="72" spans="1:10" s="7" customFormat="1" ht="39" customHeight="1">
      <c r="A72" s="53"/>
      <c r="B72" s="4" t="s">
        <v>17</v>
      </c>
      <c r="C72" s="50"/>
      <c r="D72" s="23">
        <f>E72+F72</f>
        <v>190000</v>
      </c>
      <c r="E72" s="22">
        <v>190000</v>
      </c>
      <c r="F72" s="22"/>
      <c r="G72" s="23">
        <f t="shared" si="6"/>
        <v>112902.81</v>
      </c>
      <c r="H72" s="22">
        <v>112902.81</v>
      </c>
      <c r="I72" s="22"/>
      <c r="J72" s="24">
        <f t="shared" si="1"/>
        <v>59.42253157894737</v>
      </c>
    </row>
    <row r="73" spans="1:10" s="7" customFormat="1" ht="78.75">
      <c r="A73" s="19">
        <f>A71+1</f>
        <v>28</v>
      </c>
      <c r="B73" s="4" t="s">
        <v>18</v>
      </c>
      <c r="C73" s="21" t="s">
        <v>119</v>
      </c>
      <c r="D73" s="23">
        <f t="shared" si="5"/>
        <v>3043000</v>
      </c>
      <c r="E73" s="22">
        <v>3043000</v>
      </c>
      <c r="F73" s="22"/>
      <c r="G73" s="23">
        <f t="shared" si="6"/>
        <v>691351.81</v>
      </c>
      <c r="H73" s="22">
        <v>691351.81</v>
      </c>
      <c r="I73" s="22"/>
      <c r="J73" s="24">
        <f t="shared" si="1"/>
        <v>22.719415379559646</v>
      </c>
    </row>
    <row r="74" spans="1:10" s="7" customFormat="1" ht="89.25" customHeight="1">
      <c r="A74" s="19">
        <f>A73+1</f>
        <v>29</v>
      </c>
      <c r="B74" s="4" t="s">
        <v>19</v>
      </c>
      <c r="C74" s="21" t="s">
        <v>122</v>
      </c>
      <c r="D74" s="23">
        <f t="shared" si="5"/>
        <v>9500</v>
      </c>
      <c r="E74" s="22">
        <v>9500</v>
      </c>
      <c r="F74" s="22"/>
      <c r="G74" s="23">
        <f t="shared" si="6"/>
        <v>0</v>
      </c>
      <c r="H74" s="22">
        <v>0</v>
      </c>
      <c r="I74" s="22"/>
      <c r="J74" s="24">
        <f t="shared" si="1"/>
        <v>0</v>
      </c>
    </row>
    <row r="75" spans="1:10" s="7" customFormat="1" ht="54.75" customHeight="1">
      <c r="A75" s="19">
        <f aca="true" t="shared" si="7" ref="A75:A81">A74+1</f>
        <v>30</v>
      </c>
      <c r="B75" s="4" t="s">
        <v>43</v>
      </c>
      <c r="C75" s="28" t="s">
        <v>135</v>
      </c>
      <c r="D75" s="23">
        <f>E75+F75</f>
        <v>216069</v>
      </c>
      <c r="E75" s="22">
        <v>216069</v>
      </c>
      <c r="F75" s="22"/>
      <c r="G75" s="23">
        <f>H75+I75</f>
        <v>0</v>
      </c>
      <c r="H75" s="22"/>
      <c r="I75" s="22"/>
      <c r="J75" s="24">
        <f>G75/D75*100</f>
        <v>0</v>
      </c>
    </row>
    <row r="76" spans="1:10" s="7" customFormat="1" ht="106.5" customHeight="1">
      <c r="A76" s="19">
        <f t="shared" si="7"/>
        <v>31</v>
      </c>
      <c r="B76" s="29" t="s">
        <v>20</v>
      </c>
      <c r="C76" s="21" t="s">
        <v>123</v>
      </c>
      <c r="D76" s="23">
        <f>E76+F76</f>
        <v>700000</v>
      </c>
      <c r="E76" s="22"/>
      <c r="F76" s="22">
        <v>700000</v>
      </c>
      <c r="G76" s="23">
        <f>H76+I76</f>
        <v>94845.69</v>
      </c>
      <c r="H76" s="22"/>
      <c r="I76" s="22">
        <v>94845.69</v>
      </c>
      <c r="J76" s="24">
        <f>G76/D76*100</f>
        <v>13.549384285714286</v>
      </c>
    </row>
    <row r="77" spans="1:10" s="7" customFormat="1" ht="78.75" customHeight="1">
      <c r="A77" s="19">
        <f>A76+1</f>
        <v>32</v>
      </c>
      <c r="B77" s="4" t="s">
        <v>21</v>
      </c>
      <c r="C77" s="21" t="s">
        <v>124</v>
      </c>
      <c r="D77" s="23">
        <f t="shared" si="5"/>
        <v>605000</v>
      </c>
      <c r="E77" s="22">
        <v>605000</v>
      </c>
      <c r="F77" s="22"/>
      <c r="G77" s="23">
        <f t="shared" si="6"/>
        <v>0</v>
      </c>
      <c r="H77" s="22"/>
      <c r="I77" s="22"/>
      <c r="J77" s="24">
        <f t="shared" si="1"/>
        <v>0</v>
      </c>
    </row>
    <row r="78" spans="1:10" s="7" customFormat="1" ht="63">
      <c r="A78" s="19">
        <f t="shared" si="7"/>
        <v>33</v>
      </c>
      <c r="B78" s="4" t="s">
        <v>22</v>
      </c>
      <c r="C78" s="21" t="s">
        <v>125</v>
      </c>
      <c r="D78" s="23">
        <f t="shared" si="5"/>
        <v>1846000</v>
      </c>
      <c r="E78" s="22">
        <v>1846000</v>
      </c>
      <c r="F78" s="22"/>
      <c r="G78" s="23">
        <f t="shared" si="6"/>
        <v>443433.92</v>
      </c>
      <c r="H78" s="22">
        <v>443433.92</v>
      </c>
      <c r="I78" s="22"/>
      <c r="J78" s="24">
        <f t="shared" si="1"/>
        <v>24.02133911159263</v>
      </c>
    </row>
    <row r="79" spans="1:10" s="7" customFormat="1" ht="96" customHeight="1">
      <c r="A79" s="19">
        <f t="shared" si="7"/>
        <v>34</v>
      </c>
      <c r="B79" s="4" t="s">
        <v>22</v>
      </c>
      <c r="C79" s="21" t="s">
        <v>126</v>
      </c>
      <c r="D79" s="23">
        <f t="shared" si="5"/>
        <v>17000000</v>
      </c>
      <c r="E79" s="22">
        <v>17000000</v>
      </c>
      <c r="F79" s="22"/>
      <c r="G79" s="23">
        <f t="shared" si="6"/>
        <v>6811796.54</v>
      </c>
      <c r="H79" s="22">
        <v>6811796.54</v>
      </c>
      <c r="I79" s="22"/>
      <c r="J79" s="24">
        <f t="shared" si="1"/>
        <v>40.069391411764705</v>
      </c>
    </row>
    <row r="80" spans="1:10" s="7" customFormat="1" ht="76.5" customHeight="1">
      <c r="A80" s="19">
        <f>A79+1</f>
        <v>35</v>
      </c>
      <c r="B80" s="4" t="s">
        <v>22</v>
      </c>
      <c r="C80" s="21" t="s">
        <v>127</v>
      </c>
      <c r="D80" s="23">
        <f t="shared" si="5"/>
        <v>335000</v>
      </c>
      <c r="E80" s="22">
        <v>335000</v>
      </c>
      <c r="F80" s="22"/>
      <c r="G80" s="23">
        <f t="shared" si="6"/>
        <v>88394</v>
      </c>
      <c r="H80" s="22">
        <v>88394</v>
      </c>
      <c r="I80" s="22"/>
      <c r="J80" s="24">
        <f t="shared" si="1"/>
        <v>26.386268656716418</v>
      </c>
    </row>
    <row r="81" spans="1:10" s="7" customFormat="1" ht="63" customHeight="1">
      <c r="A81" s="19">
        <f t="shared" si="7"/>
        <v>36</v>
      </c>
      <c r="B81" s="4" t="s">
        <v>22</v>
      </c>
      <c r="C81" s="21" t="s">
        <v>128</v>
      </c>
      <c r="D81" s="23">
        <f t="shared" si="5"/>
        <v>640000</v>
      </c>
      <c r="E81" s="22">
        <v>640000</v>
      </c>
      <c r="F81" s="22"/>
      <c r="G81" s="23">
        <f t="shared" si="6"/>
        <v>136516.9</v>
      </c>
      <c r="H81" s="22">
        <v>136516.9</v>
      </c>
      <c r="I81" s="22"/>
      <c r="J81" s="24">
        <f t="shared" si="1"/>
        <v>21.330765624999998</v>
      </c>
    </row>
    <row r="82" spans="1:10" s="7" customFormat="1" ht="72" customHeight="1">
      <c r="A82" s="19">
        <f>A81+1</f>
        <v>37</v>
      </c>
      <c r="B82" s="4" t="s">
        <v>38</v>
      </c>
      <c r="C82" s="21" t="s">
        <v>133</v>
      </c>
      <c r="D82" s="23">
        <f t="shared" si="5"/>
        <v>1682524.59</v>
      </c>
      <c r="E82" s="22"/>
      <c r="F82" s="22">
        <v>1682524.59</v>
      </c>
      <c r="G82" s="23">
        <f t="shared" si="6"/>
        <v>2352.19</v>
      </c>
      <c r="H82" s="22"/>
      <c r="I82" s="22">
        <v>2352.19</v>
      </c>
      <c r="J82" s="24">
        <f aca="true" t="shared" si="8" ref="J82:J106">G82/D82*100</f>
        <v>0.13980122572829679</v>
      </c>
    </row>
    <row r="83" spans="1:10" s="7" customFormat="1" ht="69" customHeight="1">
      <c r="A83" s="19">
        <f>A82+1</f>
        <v>38</v>
      </c>
      <c r="B83" s="4" t="s">
        <v>47</v>
      </c>
      <c r="C83" s="21" t="s">
        <v>129</v>
      </c>
      <c r="D83" s="23">
        <f>E83+F83</f>
        <v>102000</v>
      </c>
      <c r="E83" s="22">
        <v>102000</v>
      </c>
      <c r="F83" s="22"/>
      <c r="G83" s="23">
        <f>H83+I83</f>
        <v>21659</v>
      </c>
      <c r="H83" s="22">
        <v>21659</v>
      </c>
      <c r="I83" s="22"/>
      <c r="J83" s="24">
        <f t="shared" si="8"/>
        <v>21.234313725490196</v>
      </c>
    </row>
    <row r="84" spans="1:10" s="9" customFormat="1" ht="23.25" customHeight="1">
      <c r="A84" s="45">
        <f>A83+1</f>
        <v>39</v>
      </c>
      <c r="B84" s="37" t="s">
        <v>42</v>
      </c>
      <c r="C84" s="46" t="s">
        <v>130</v>
      </c>
      <c r="D84" s="23">
        <f t="shared" si="5"/>
        <v>179950</v>
      </c>
      <c r="E84" s="23">
        <f>E86+E85+E88+E87</f>
        <v>155000</v>
      </c>
      <c r="F84" s="23">
        <f>F86+F85+F88+F87</f>
        <v>24950</v>
      </c>
      <c r="G84" s="23">
        <f>H84+I84</f>
        <v>67930.73999999999</v>
      </c>
      <c r="H84" s="23">
        <f>H86+H85+H88+H87</f>
        <v>64230.74</v>
      </c>
      <c r="I84" s="23">
        <f>I86+I85+I88+I87</f>
        <v>3700</v>
      </c>
      <c r="J84" s="35">
        <f t="shared" si="8"/>
        <v>37.74978605168101</v>
      </c>
    </row>
    <row r="85" spans="1:10" s="7" customFormat="1" ht="15.75" customHeight="1">
      <c r="A85" s="45"/>
      <c r="B85" s="4" t="s">
        <v>48</v>
      </c>
      <c r="C85" s="46"/>
      <c r="D85" s="23">
        <f t="shared" si="5"/>
        <v>155000</v>
      </c>
      <c r="E85" s="22">
        <v>155000</v>
      </c>
      <c r="F85" s="22"/>
      <c r="G85" s="23">
        <f>H85+I85</f>
        <v>64230.74</v>
      </c>
      <c r="H85" s="22">
        <v>64230.74</v>
      </c>
      <c r="I85" s="22"/>
      <c r="J85" s="24">
        <f t="shared" si="8"/>
        <v>41.43918709677419</v>
      </c>
    </row>
    <row r="86" spans="1:10" s="7" customFormat="1" ht="22.5" customHeight="1" hidden="1">
      <c r="A86" s="45"/>
      <c r="B86" s="4" t="s">
        <v>40</v>
      </c>
      <c r="C86" s="46"/>
      <c r="D86" s="23">
        <f t="shared" si="5"/>
        <v>0</v>
      </c>
      <c r="E86" s="22"/>
      <c r="F86" s="22"/>
      <c r="G86" s="23">
        <f>H86+I86</f>
        <v>0</v>
      </c>
      <c r="H86" s="22"/>
      <c r="I86" s="22"/>
      <c r="J86" s="24" t="e">
        <f t="shared" si="8"/>
        <v>#DIV/0!</v>
      </c>
    </row>
    <row r="87" spans="1:10" s="7" customFormat="1" ht="22.5" customHeight="1">
      <c r="A87" s="45"/>
      <c r="B87" s="4" t="s">
        <v>50</v>
      </c>
      <c r="C87" s="46"/>
      <c r="D87" s="23">
        <f>E87+F87</f>
        <v>24950</v>
      </c>
      <c r="E87" s="22"/>
      <c r="F87" s="22">
        <v>24950</v>
      </c>
      <c r="G87" s="23">
        <f>H87+I87</f>
        <v>3700</v>
      </c>
      <c r="H87" s="22"/>
      <c r="I87" s="22">
        <v>3700</v>
      </c>
      <c r="J87" s="24">
        <f t="shared" si="8"/>
        <v>14.829659318637276</v>
      </c>
    </row>
    <row r="88" spans="1:10" s="7" customFormat="1" ht="22.5" customHeight="1" hidden="1">
      <c r="A88" s="45"/>
      <c r="B88" s="4" t="s">
        <v>49</v>
      </c>
      <c r="C88" s="46"/>
      <c r="D88" s="23">
        <f t="shared" si="5"/>
        <v>0</v>
      </c>
      <c r="E88" s="22"/>
      <c r="F88" s="22"/>
      <c r="G88" s="23">
        <f t="shared" si="6"/>
        <v>0</v>
      </c>
      <c r="H88" s="22"/>
      <c r="I88" s="22"/>
      <c r="J88" s="24" t="e">
        <f t="shared" si="8"/>
        <v>#DIV/0!</v>
      </c>
    </row>
    <row r="89" spans="1:10" s="7" customFormat="1" ht="17.25" customHeight="1">
      <c r="A89" s="45">
        <f>A84+1</f>
        <v>40</v>
      </c>
      <c r="B89" s="4" t="s">
        <v>42</v>
      </c>
      <c r="C89" s="46" t="s">
        <v>120</v>
      </c>
      <c r="D89" s="23">
        <f t="shared" si="5"/>
        <v>100000</v>
      </c>
      <c r="E89" s="23">
        <f>SUM(E90:E104)</f>
        <v>100000</v>
      </c>
      <c r="F89" s="23">
        <f>SUM(F90:F104)</f>
        <v>0</v>
      </c>
      <c r="G89" s="23">
        <f t="shared" si="6"/>
        <v>100000</v>
      </c>
      <c r="H89" s="23">
        <f>SUM(H90:H104)</f>
        <v>100000</v>
      </c>
      <c r="I89" s="23">
        <f>SUM(I90:I104)</f>
        <v>0</v>
      </c>
      <c r="J89" s="24">
        <f t="shared" si="8"/>
        <v>100</v>
      </c>
    </row>
    <row r="90" spans="1:10" s="7" customFormat="1" ht="17.25" customHeight="1" hidden="1">
      <c r="A90" s="45"/>
      <c r="B90" s="4" t="s">
        <v>77</v>
      </c>
      <c r="C90" s="46"/>
      <c r="D90" s="23">
        <f t="shared" si="5"/>
        <v>0</v>
      </c>
      <c r="E90" s="22"/>
      <c r="F90" s="22"/>
      <c r="G90" s="23">
        <f t="shared" si="6"/>
        <v>0</v>
      </c>
      <c r="H90" s="22"/>
      <c r="I90" s="22"/>
      <c r="J90" s="24" t="e">
        <f t="shared" si="8"/>
        <v>#DIV/0!</v>
      </c>
    </row>
    <row r="91" spans="1:10" s="7" customFormat="1" ht="17.25" customHeight="1" hidden="1">
      <c r="A91" s="45"/>
      <c r="B91" s="4" t="s">
        <v>78</v>
      </c>
      <c r="C91" s="46"/>
      <c r="D91" s="23">
        <f t="shared" si="5"/>
        <v>0</v>
      </c>
      <c r="E91" s="22"/>
      <c r="F91" s="22"/>
      <c r="G91" s="23">
        <f t="shared" si="6"/>
        <v>0</v>
      </c>
      <c r="H91" s="22"/>
      <c r="I91" s="22"/>
      <c r="J91" s="24" t="e">
        <f t="shared" si="8"/>
        <v>#DIV/0!</v>
      </c>
    </row>
    <row r="92" spans="1:10" s="7" customFormat="1" ht="17.25" customHeight="1" hidden="1">
      <c r="A92" s="45"/>
      <c r="B92" s="4" t="s">
        <v>79</v>
      </c>
      <c r="C92" s="46"/>
      <c r="D92" s="23">
        <f t="shared" si="5"/>
        <v>0</v>
      </c>
      <c r="E92" s="22"/>
      <c r="F92" s="22"/>
      <c r="G92" s="23">
        <f t="shared" si="6"/>
        <v>0</v>
      </c>
      <c r="H92" s="22"/>
      <c r="I92" s="22"/>
      <c r="J92" s="24" t="e">
        <f t="shared" si="8"/>
        <v>#DIV/0!</v>
      </c>
    </row>
    <row r="93" spans="1:10" s="7" customFormat="1" ht="17.25" customHeight="1" hidden="1">
      <c r="A93" s="45"/>
      <c r="B93" s="4" t="s">
        <v>80</v>
      </c>
      <c r="C93" s="46"/>
      <c r="D93" s="23">
        <f t="shared" si="5"/>
        <v>0</v>
      </c>
      <c r="E93" s="22"/>
      <c r="F93" s="22"/>
      <c r="G93" s="23">
        <f t="shared" si="6"/>
        <v>0</v>
      </c>
      <c r="H93" s="22"/>
      <c r="I93" s="22"/>
      <c r="J93" s="24" t="e">
        <f t="shared" si="8"/>
        <v>#DIV/0!</v>
      </c>
    </row>
    <row r="94" spans="1:10" s="7" customFormat="1" ht="17.25" customHeight="1" hidden="1">
      <c r="A94" s="45"/>
      <c r="B94" s="4" t="s">
        <v>9</v>
      </c>
      <c r="C94" s="46"/>
      <c r="D94" s="23">
        <f t="shared" si="5"/>
        <v>0</v>
      </c>
      <c r="E94" s="22"/>
      <c r="F94" s="22"/>
      <c r="G94" s="23">
        <f t="shared" si="6"/>
        <v>0</v>
      </c>
      <c r="H94" s="22"/>
      <c r="I94" s="22"/>
      <c r="J94" s="24" t="e">
        <f t="shared" si="8"/>
        <v>#DIV/0!</v>
      </c>
    </row>
    <row r="95" spans="1:10" s="7" customFormat="1" ht="17.25" customHeight="1" hidden="1">
      <c r="A95" s="45"/>
      <c r="B95" s="4" t="s">
        <v>81</v>
      </c>
      <c r="C95" s="46"/>
      <c r="D95" s="23">
        <f t="shared" si="5"/>
        <v>0</v>
      </c>
      <c r="E95" s="22"/>
      <c r="F95" s="22"/>
      <c r="G95" s="23">
        <f t="shared" si="6"/>
        <v>0</v>
      </c>
      <c r="H95" s="22"/>
      <c r="I95" s="22"/>
      <c r="J95" s="24" t="e">
        <f t="shared" si="8"/>
        <v>#DIV/0!</v>
      </c>
    </row>
    <row r="96" spans="1:10" s="7" customFormat="1" ht="17.25" customHeight="1" hidden="1">
      <c r="A96" s="45"/>
      <c r="B96" s="4" t="s">
        <v>85</v>
      </c>
      <c r="C96" s="46"/>
      <c r="D96" s="23">
        <f t="shared" si="5"/>
        <v>0</v>
      </c>
      <c r="E96" s="22"/>
      <c r="F96" s="22"/>
      <c r="G96" s="23">
        <f t="shared" si="6"/>
        <v>0</v>
      </c>
      <c r="H96" s="22"/>
      <c r="I96" s="22"/>
      <c r="J96" s="24" t="e">
        <f t="shared" si="8"/>
        <v>#DIV/0!</v>
      </c>
    </row>
    <row r="97" spans="1:10" s="7" customFormat="1" ht="17.25" customHeight="1" hidden="1">
      <c r="A97" s="45"/>
      <c r="B97" s="4" t="s">
        <v>82</v>
      </c>
      <c r="C97" s="46"/>
      <c r="D97" s="23">
        <f t="shared" si="5"/>
        <v>0</v>
      </c>
      <c r="E97" s="22"/>
      <c r="F97" s="22"/>
      <c r="G97" s="23">
        <f t="shared" si="6"/>
        <v>0</v>
      </c>
      <c r="H97" s="22"/>
      <c r="I97" s="22"/>
      <c r="J97" s="24" t="e">
        <f t="shared" si="8"/>
        <v>#DIV/0!</v>
      </c>
    </row>
    <row r="98" spans="1:10" s="7" customFormat="1" ht="17.25" customHeight="1" hidden="1">
      <c r="A98" s="45"/>
      <c r="B98" s="4" t="s">
        <v>44</v>
      </c>
      <c r="C98" s="46"/>
      <c r="D98" s="23">
        <f t="shared" si="5"/>
        <v>0</v>
      </c>
      <c r="E98" s="22"/>
      <c r="F98" s="22"/>
      <c r="G98" s="23">
        <f t="shared" si="6"/>
        <v>0</v>
      </c>
      <c r="H98" s="22"/>
      <c r="I98" s="22"/>
      <c r="J98" s="24" t="e">
        <f t="shared" si="8"/>
        <v>#DIV/0!</v>
      </c>
    </row>
    <row r="99" spans="1:10" s="7" customFormat="1" ht="17.25" customHeight="1" hidden="1">
      <c r="A99" s="45"/>
      <c r="B99" s="4" t="s">
        <v>45</v>
      </c>
      <c r="C99" s="46"/>
      <c r="D99" s="23">
        <f t="shared" si="5"/>
        <v>0</v>
      </c>
      <c r="E99" s="22"/>
      <c r="F99" s="22"/>
      <c r="G99" s="23">
        <f t="shared" si="6"/>
        <v>0</v>
      </c>
      <c r="H99" s="22"/>
      <c r="I99" s="22"/>
      <c r="J99" s="24" t="e">
        <f t="shared" si="8"/>
        <v>#DIV/0!</v>
      </c>
    </row>
    <row r="100" spans="1:10" s="7" customFormat="1" ht="17.25" customHeight="1" hidden="1">
      <c r="A100" s="45"/>
      <c r="B100" s="4" t="s">
        <v>66</v>
      </c>
      <c r="C100" s="46"/>
      <c r="D100" s="23">
        <f t="shared" si="5"/>
        <v>0</v>
      </c>
      <c r="E100" s="22"/>
      <c r="F100" s="22"/>
      <c r="G100" s="23">
        <f t="shared" si="6"/>
        <v>0</v>
      </c>
      <c r="H100" s="22"/>
      <c r="I100" s="22"/>
      <c r="J100" s="24" t="e">
        <f t="shared" si="8"/>
        <v>#DIV/0!</v>
      </c>
    </row>
    <row r="101" spans="1:10" s="7" customFormat="1" ht="17.25" customHeight="1" hidden="1">
      <c r="A101" s="45"/>
      <c r="B101" s="4" t="s">
        <v>83</v>
      </c>
      <c r="C101" s="46"/>
      <c r="D101" s="23">
        <f t="shared" si="5"/>
        <v>0</v>
      </c>
      <c r="E101" s="22"/>
      <c r="F101" s="22"/>
      <c r="G101" s="23">
        <f t="shared" si="6"/>
        <v>0</v>
      </c>
      <c r="H101" s="22"/>
      <c r="I101" s="22"/>
      <c r="J101" s="24" t="e">
        <f t="shared" si="8"/>
        <v>#DIV/0!</v>
      </c>
    </row>
    <row r="102" spans="1:10" s="7" customFormat="1" ht="17.25" customHeight="1" hidden="1">
      <c r="A102" s="45"/>
      <c r="B102" s="4" t="s">
        <v>84</v>
      </c>
      <c r="C102" s="46"/>
      <c r="D102" s="23">
        <f t="shared" si="5"/>
        <v>0</v>
      </c>
      <c r="E102" s="22"/>
      <c r="F102" s="22"/>
      <c r="G102" s="23">
        <f t="shared" si="6"/>
        <v>0</v>
      </c>
      <c r="H102" s="22"/>
      <c r="I102" s="22"/>
      <c r="J102" s="24" t="e">
        <f t="shared" si="8"/>
        <v>#DIV/0!</v>
      </c>
    </row>
    <row r="103" spans="1:10" s="7" customFormat="1" ht="17.25" customHeight="1" hidden="1">
      <c r="A103" s="45"/>
      <c r="B103" s="4" t="s">
        <v>65</v>
      </c>
      <c r="C103" s="46"/>
      <c r="D103" s="23">
        <f t="shared" si="5"/>
        <v>0</v>
      </c>
      <c r="E103" s="22"/>
      <c r="F103" s="22"/>
      <c r="G103" s="23">
        <f t="shared" si="6"/>
        <v>0</v>
      </c>
      <c r="H103" s="22"/>
      <c r="I103" s="22"/>
      <c r="J103" s="24" t="e">
        <f t="shared" si="8"/>
        <v>#DIV/0!</v>
      </c>
    </row>
    <row r="104" spans="1:10" s="7" customFormat="1" ht="37.5" customHeight="1">
      <c r="A104" s="45"/>
      <c r="B104" s="4" t="s">
        <v>32</v>
      </c>
      <c r="C104" s="46"/>
      <c r="D104" s="23">
        <f t="shared" si="5"/>
        <v>100000</v>
      </c>
      <c r="E104" s="22">
        <v>100000</v>
      </c>
      <c r="F104" s="22"/>
      <c r="G104" s="23">
        <f t="shared" si="6"/>
        <v>100000</v>
      </c>
      <c r="H104" s="22">
        <v>100000</v>
      </c>
      <c r="I104" s="22"/>
      <c r="J104" s="24">
        <f t="shared" si="8"/>
        <v>100</v>
      </c>
    </row>
    <row r="105" spans="1:10" s="7" customFormat="1" ht="51" customHeight="1">
      <c r="A105" s="19">
        <f>A89+1</f>
        <v>41</v>
      </c>
      <c r="B105" s="4" t="s">
        <v>32</v>
      </c>
      <c r="C105" s="21" t="s">
        <v>131</v>
      </c>
      <c r="D105" s="23">
        <f>E105+F105</f>
        <v>2000000</v>
      </c>
      <c r="E105" s="22">
        <v>2000000</v>
      </c>
      <c r="F105" s="22"/>
      <c r="G105" s="23">
        <f t="shared" si="6"/>
        <v>2000000</v>
      </c>
      <c r="H105" s="22">
        <v>2000000</v>
      </c>
      <c r="I105" s="22"/>
      <c r="J105" s="24">
        <f t="shared" si="8"/>
        <v>100</v>
      </c>
    </row>
    <row r="106" spans="1:10" s="9" customFormat="1" ht="15.75">
      <c r="A106" s="31"/>
      <c r="B106" s="31"/>
      <c r="C106" s="32" t="s">
        <v>69</v>
      </c>
      <c r="D106" s="23">
        <f>E106+F106</f>
        <v>176972888.59</v>
      </c>
      <c r="E106" s="23">
        <f>E75+E47+E69+E6+E16+E12+E17+E18+E19+E20+E21+E22+E23+E24+E25+E26+E27+E28+E29+E37+E38+E39+E40+E41+E42+E43+E44+E46+E54+E55+E56+E59+E60+E61+E64+E65+E48+E89+E70+E49+E73+E50+E74+E77+E78+E79+E80+E81+E76+E51+E82+E83+E84+E52+E53+E71+E72+E105</f>
        <v>104377714</v>
      </c>
      <c r="F106" s="23">
        <f>F75+F47+F69+F6+F16+F12+F17+F18+F19+F20+F21+F22+F23+F24+F25+F26+F27+F28+F29+F37+F38+F39+F40+F41+F42+F43+F44+F46+F54+F55+F56+F59+F60+F61+F64+F65+F48+F89+F70+F49+F73+F50+F74+F77+F78+F79+F80+F81+F76+F51+F82+F83+F84+F52+F53+F71+F72+F105</f>
        <v>72595174.59</v>
      </c>
      <c r="G106" s="23">
        <f t="shared" si="6"/>
        <v>39897714.11</v>
      </c>
      <c r="H106" s="23">
        <f>H75+H47+H69+H6+H16+H12+H17+H18+H19+H20+H21+H22+H23+H24+H25+H26+H27+H28+H29+H37+H38+H39+H40+H41+H42+H43+H44+H46+H54+H55+H56+H59+H60+H61+H64+H65+H48+H89+H70+H49+H73+H50+H74+H77+H78+H79+H80+H81+H76+H51+H82+H83+H84+H52+H53+H71+H72+H105</f>
        <v>31798130.029999997</v>
      </c>
      <c r="I106" s="23">
        <f>I75+I47+I69+I6+I16+I12+I17+I18+I19+I20+I21+I22+I23+I24+I25+I26+I27+I28+I29+I37+I38+I39+I40+I41+I42+I43+I44+I46+I54+I55+I56+I59+I60+I61+I64+I65+I48+I89+I70+I49+I73+I50+I74+I77+I78+I79+I80+I81+I76+I51+I82+I83+I84+I52+I53+I71+I72+I105</f>
        <v>8099584.080000001</v>
      </c>
      <c r="J106" s="24">
        <f t="shared" si="8"/>
        <v>22.544534605203054</v>
      </c>
    </row>
    <row r="107" spans="2:10" s="9" customFormat="1" ht="30.75" customHeight="1">
      <c r="B107" s="40" t="s">
        <v>136</v>
      </c>
      <c r="C107" s="40"/>
      <c r="D107" s="54"/>
      <c r="E107" s="54"/>
      <c r="F107" s="54"/>
      <c r="G107" s="54"/>
      <c r="H107" s="54" t="s">
        <v>76</v>
      </c>
      <c r="I107" s="54"/>
      <c r="J107" s="10"/>
    </row>
    <row r="108" spans="2:10" s="2" customFormat="1" ht="12.75" customHeight="1">
      <c r="B108" s="41" t="s">
        <v>137</v>
      </c>
      <c r="C108" s="41"/>
      <c r="D108" s="11"/>
      <c r="E108" s="11"/>
      <c r="F108" s="1"/>
      <c r="G108" s="12"/>
      <c r="H108" s="13"/>
      <c r="I108" s="13"/>
      <c r="J108" s="14"/>
    </row>
    <row r="109" spans="2:10" s="2" customFormat="1" ht="12.75" customHeight="1">
      <c r="B109" s="41"/>
      <c r="C109" s="41"/>
      <c r="D109" s="55"/>
      <c r="E109" s="55"/>
      <c r="F109" s="55"/>
      <c r="G109" s="55"/>
      <c r="H109" s="13"/>
      <c r="I109" s="13"/>
      <c r="J109" s="15"/>
    </row>
  </sheetData>
  <sheetProtection/>
  <mergeCells count="38">
    <mergeCell ref="D107:G107"/>
    <mergeCell ref="H107:I107"/>
    <mergeCell ref="D109:G109"/>
    <mergeCell ref="A71:A72"/>
    <mergeCell ref="C71:C72"/>
    <mergeCell ref="A84:A88"/>
    <mergeCell ref="C84:C88"/>
    <mergeCell ref="A89:A104"/>
    <mergeCell ref="C89:C104"/>
    <mergeCell ref="A56:A58"/>
    <mergeCell ref="C56:C58"/>
    <mergeCell ref="A61:A63"/>
    <mergeCell ref="C61:C63"/>
    <mergeCell ref="A65:A68"/>
    <mergeCell ref="C65:C68"/>
    <mergeCell ref="A43:A44"/>
    <mergeCell ref="C43:C44"/>
    <mergeCell ref="A45:A53"/>
    <mergeCell ref="C45:C53"/>
    <mergeCell ref="A54:A55"/>
    <mergeCell ref="C54:C55"/>
    <mergeCell ref="C18:C22"/>
    <mergeCell ref="A23:A25"/>
    <mergeCell ref="C23:C25"/>
    <mergeCell ref="A26:A27"/>
    <mergeCell ref="C26:C27"/>
    <mergeCell ref="A29:A36"/>
    <mergeCell ref="C29:C36"/>
    <mergeCell ref="B107:C107"/>
    <mergeCell ref="B108:C109"/>
    <mergeCell ref="B1:J1"/>
    <mergeCell ref="B2:J2"/>
    <mergeCell ref="B3:J3"/>
    <mergeCell ref="A6:A11"/>
    <mergeCell ref="C6:C11"/>
    <mergeCell ref="A12:A15"/>
    <mergeCell ref="C12:C15"/>
    <mergeCell ref="A18:A22"/>
  </mergeCells>
  <printOptions horizontalCentered="1"/>
  <pageMargins left="0" right="0" top="0.3937007874015748" bottom="0" header="0.4330708661417323" footer="0.31496062992125984"/>
  <pageSetup fitToHeight="5" horizontalDpi="600" verticalDpi="600" orientation="portrait" paperSize="9" scale="88" r:id="rId1"/>
  <rowBreaks count="3" manualBreakCount="3">
    <brk id="28" max="9" man="1"/>
    <brk id="53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2024-04-04T07:01:55Z</cp:lastPrinted>
  <dcterms:created xsi:type="dcterms:W3CDTF">2010-01-25T13:09:52Z</dcterms:created>
  <dcterms:modified xsi:type="dcterms:W3CDTF">2024-04-04T07:01:58Z</dcterms:modified>
  <cp:category/>
  <cp:version/>
  <cp:contentType/>
  <cp:contentStatus/>
</cp:coreProperties>
</file>