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C:\Users\User\Desktop\БЮДЖЕТ  2025 - 27.02.25\Рішення, розпорядження\45 сесія - Звіт за 2024 рік\Прийняте\"/>
    </mc:Choice>
  </mc:AlternateContent>
  <xr:revisionPtr revIDLastSave="0" documentId="13_ncr:1_{4DAA2D6F-4459-4AE9-BAAA-D99E8DC3C7B5}" xr6:coauthVersionLast="47" xr6:coauthVersionMax="47" xr10:uidLastSave="{00000000-0000-0000-0000-000000000000}"/>
  <bookViews>
    <workbookView xWindow="-108" yWindow="-108" windowWidth="23256" windowHeight="12576" xr2:uid="{00000000-000D-0000-FFFF-FFFF00000000}"/>
  </bookViews>
  <sheets>
    <sheet name="Лист1" sheetId="1" r:id="rId1"/>
  </sheets>
  <definedNames>
    <definedName name="_xlnm.Print_Area" localSheetId="0">Лист1!$A$1:$F$53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1" i="1" l="1"/>
  <c r="E17" i="1"/>
  <c r="D23" i="1"/>
  <c r="D15" i="1" l="1"/>
  <c r="D14" i="1" s="1"/>
  <c r="D20" i="1"/>
  <c r="D38" i="1"/>
  <c r="D37" i="1"/>
  <c r="E33" i="1"/>
  <c r="E14" i="1"/>
  <c r="D22" i="1"/>
  <c r="D28" i="1"/>
  <c r="D17" i="1" l="1"/>
  <c r="E42" i="1"/>
  <c r="E32" i="1" l="1"/>
  <c r="E31" i="1" s="1"/>
  <c r="D30" i="1"/>
  <c r="D33" i="1" s="1"/>
  <c r="D42" i="1"/>
  <c r="E35" i="1" l="1"/>
  <c r="E41" i="1" l="1"/>
  <c r="D35" i="1"/>
  <c r="D32" i="1"/>
  <c r="D31" i="1" l="1"/>
  <c r="D41" i="1"/>
</calcChain>
</file>

<file path=xl/sharedStrings.xml><?xml version="1.0" encoding="utf-8"?>
<sst xmlns="http://schemas.openxmlformats.org/spreadsheetml/2006/main" count="68" uniqueCount="61">
  <si>
    <t>Код Класифікації доходу бюджету/ код бюджету</t>
  </si>
  <si>
    <t>Найменування трансферту/ Найменування бюджету - надавача міжбюджетного трансферту</t>
  </si>
  <si>
    <t>Трансферти з державного бюджету</t>
  </si>
  <si>
    <t>( код бюджету)</t>
  </si>
  <si>
    <t>1. Показники  міжбюджетних трансфертів з інших бюджетів</t>
  </si>
  <si>
    <t>І. Трансферти до загального фонду бюджету</t>
  </si>
  <si>
    <t>ІІ. Трансферти до спеціального фонду бюджету</t>
  </si>
  <si>
    <t>Х</t>
  </si>
  <si>
    <t>Усього за розділами І,ІІ, у тому числі</t>
  </si>
  <si>
    <t>загальний фонд</t>
  </si>
  <si>
    <t>спеціальний фонд</t>
  </si>
  <si>
    <t>Код Програмної класифікації видатків та кредитування бюджету</t>
  </si>
  <si>
    <t>2. Показники  міжбюджетних трансфертів іншим бюджетам</t>
  </si>
  <si>
    <t>Код Типової програмної класифікації  видатків та кредитування місцевого  бюджету</t>
  </si>
  <si>
    <t>Найменування  трансферту/ Найменування бюджету - отримувача міжбюджетного  трансферту</t>
  </si>
  <si>
    <t>Інші субвенції з місцевого бюджету</t>
  </si>
  <si>
    <t>Освітня субвенція з державного бюджету  місцевим бюджетам</t>
  </si>
  <si>
    <t>Субвенції з місцевих бюджетів іншим місцевим бюджетам</t>
  </si>
  <si>
    <t xml:space="preserve">Субвенція з місцевого бюджету на здійснення переданих видатків у сфері освіти за рахунок коштів освітньої субвенції </t>
  </si>
  <si>
    <t xml:space="preserve">Інші субвенції з місцевого бюджету </t>
  </si>
  <si>
    <t>Уточнений річний план</t>
  </si>
  <si>
    <t>І. Трансферти  загального фонду бюджету</t>
  </si>
  <si>
    <t>ІІ. Трансферти  спеціального фонду бюджету</t>
  </si>
  <si>
    <t xml:space="preserve">  </t>
  </si>
  <si>
    <t>Субвенції з державного бюджету місцевим бюджетам</t>
  </si>
  <si>
    <t>Примітка</t>
  </si>
  <si>
    <t xml:space="preserve">                                                                                                                                  до рішення  Ніжинської міської ради  </t>
  </si>
  <si>
    <t xml:space="preserve">                                                                                                                                          Додаток 6</t>
  </si>
  <si>
    <t>оплата праці педагогічних працівників закладів загальної середньої освіти</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</si>
  <si>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</si>
  <si>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</si>
  <si>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</si>
  <si>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на реалізацію спільного з Всесвітньою продовольчою програмою ООН проекту часткового забезп.витрат для організації гарячого харчування учнів 1-4 класів протягом 2023/2024 навчального року</t>
  </si>
  <si>
    <t>Субвенція з місцевого бюджету на здійснення  природоохоронних заходів</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</si>
  <si>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</si>
  <si>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субвінції з державного бюджету</t>
  </si>
  <si>
    <t>Субвенція з місцевого бюджету за рахунок залишку коштів освітньої субвенції, що утворився на початок бюджетного періоду</t>
  </si>
  <si>
    <t>Субвенція з державного бюджету місцевим бюджетам на забезпечення  харчуванням  учнів початкових класів закладів загальної середньої освіти</t>
  </si>
  <si>
    <t xml:space="preserve">Придбання фекального насосного  агрегату для  підвищення ефективності роботи каналізаційної  насосної станції «Франко» КП «Ніжинське управління водопровідно–каналізаційного господарства», що забезпечить запобігання виникнення аварійних ситуацій, забруднення довкілля.     </t>
  </si>
  <si>
    <r>
      <t xml:space="preserve">оплата праці педагогічних працівників                </t>
    </r>
    <r>
      <rPr>
        <b/>
        <sz val="14"/>
        <rFont val="Times New Roman"/>
        <family val="1"/>
        <charset val="204"/>
      </rPr>
      <t xml:space="preserve">Повернення -  67 605,91                                                                                  пл.інстр. № 450 від 26.12.24 </t>
    </r>
  </si>
  <si>
    <r>
      <t xml:space="preserve">видатки на оплату послуг  не більш як одного координатора (фахівця), який відповідає вимогам та встановленим критеріям до координатора (фахівця) заходу в рамках соціального проекту «Активні парки - локації здорової України», затвердженим Мінмолодьспортом, на одну локацію виходячи з розрахунку не менше ніж 1000 відвідувачів на одного координатора (фахівця)                 </t>
    </r>
    <r>
      <rPr>
        <b/>
        <sz val="14"/>
        <rFont val="Times New Roman"/>
        <family val="1"/>
        <charset val="204"/>
      </rPr>
      <t>Повернення - 50,40 грн. пл. інстр. № 449 від 26.12.2024</t>
    </r>
  </si>
  <si>
    <r>
      <t xml:space="preserve">Видатки на заробітну плату з нарахуванням  </t>
    </r>
    <r>
      <rPr>
        <b/>
        <sz val="14"/>
        <rFont val="Times New Roman"/>
        <family val="1"/>
        <charset val="204"/>
      </rPr>
      <t>Повернення - 0,56 грн. пл. інстр. № 448 від 26.12.2024</t>
    </r>
  </si>
  <si>
    <r>
      <t xml:space="preserve">придбання житла для дитячого будинку сімейного типу, що тимчасово переміщений в межах України  </t>
    </r>
    <r>
      <rPr>
        <b/>
        <sz val="14"/>
        <rFont val="Times New Roman"/>
        <family val="1"/>
        <charset val="204"/>
      </rPr>
      <t xml:space="preserve">Повернення - 2 353 050                                             пл.інстр. № 440 від 21.12.24 </t>
    </r>
  </si>
  <si>
    <t>Міський голова                                                                                          Олександр КОДОЛА</t>
  </si>
  <si>
    <t>Субвенція з місцевого бюджету державному бюджету на  виконання програм соц.-економ.розвитку регіонів</t>
  </si>
  <si>
    <t xml:space="preserve">Звіт про виконання міжбюджетних трансфертів за 2024 рік </t>
  </si>
  <si>
    <r>
      <t xml:space="preserve">В/ч А3160: програма мат. - тех. забезпечення військових частин </t>
    </r>
    <r>
      <rPr>
        <b/>
        <sz val="11"/>
        <rFont val="Times New Roman"/>
        <family val="1"/>
        <charset val="204"/>
      </rPr>
      <t xml:space="preserve"> + 2 000 000</t>
    </r>
    <r>
      <rPr>
        <sz val="11"/>
        <rFont val="Times New Roman"/>
        <family val="1"/>
        <charset val="204"/>
      </rPr>
      <t>; 4 ДПРЗ ГУ ДСНС:  програма забезпечення пожежної безпеки +</t>
    </r>
    <r>
      <rPr>
        <b/>
        <sz val="11"/>
        <rFont val="Times New Roman"/>
        <family val="1"/>
        <charset val="204"/>
      </rPr>
      <t xml:space="preserve"> 200 000; </t>
    </r>
    <r>
      <rPr>
        <sz val="11"/>
        <rFont val="Times New Roman"/>
        <family val="1"/>
        <charset val="204"/>
      </rPr>
      <t>військовій частині А7047 (для військової частини А7329)+</t>
    </r>
    <r>
      <rPr>
        <b/>
        <sz val="11"/>
        <rFont val="Times New Roman"/>
        <family val="1"/>
        <charset val="204"/>
      </rPr>
      <t xml:space="preserve">1 499 237,93; </t>
    </r>
    <r>
      <rPr>
        <sz val="11"/>
        <rFont val="Times New Roman"/>
        <family val="1"/>
        <charset val="204"/>
      </rPr>
      <t xml:space="preserve">Департаменту страт. роозслідувань Національної поліції УкраїниУправління стратегічних розслідувань в Чернігівській обл.  ( придбання авто)+ </t>
    </r>
    <r>
      <rPr>
        <b/>
        <sz val="11"/>
        <rFont val="Times New Roman"/>
        <family val="1"/>
        <charset val="204"/>
      </rPr>
      <t>1 054 300;</t>
    </r>
    <r>
      <rPr>
        <sz val="11"/>
        <rFont val="Times New Roman"/>
        <family val="1"/>
        <charset val="204"/>
      </rPr>
      <t xml:space="preserve"> управлінню Державної казначейської служби України в Чернігівській обл. придбання 4 комп’ютерів +</t>
    </r>
    <r>
      <rPr>
        <b/>
        <sz val="11"/>
        <rFont val="Times New Roman"/>
        <family val="1"/>
        <charset val="204"/>
      </rPr>
      <t xml:space="preserve"> 92 000;</t>
    </r>
    <r>
      <rPr>
        <sz val="11"/>
        <rFont val="Times New Roman"/>
        <family val="1"/>
        <charset val="204"/>
      </rPr>
      <t xml:space="preserve">   </t>
    </r>
    <r>
      <rPr>
        <b/>
        <sz val="14"/>
        <rFont val="Times New Roman"/>
        <family val="1"/>
        <charset val="204"/>
      </rPr>
      <t>Повернення САЗ ОРС ЦЗ ДСНС України - 500 000 грн, пл. інстр. № 457 від 27.12.2024                                           Повернення В/ч 7047: КЕКВ  2620 - 123,98 грн, пл. інстр. № 434, № 435 від 19.12.2024; КЕКВ 3220 - 638,09 грн,пл.інстр. № 433, № 436 від 19.12.2024</t>
    </r>
  </si>
  <si>
    <r>
      <t xml:space="preserve">забезпечення якісної, сучасної та доступної загальної середньої освіти «Нова українська школа» за рахунок закупівлі засобів навчання та обладнання,  комп’ютерного та мультимедійного  обладнання  для навчальних кабінетів природничої галузі освіти (кабінети фізики, хімії, біології, географії, природничих наук) закладів загальної середньої освіти, засобів навчання та обладнання, мультимедійного та комп’ютерного обладнання, меблів для навчальних кабінетів та  навчальної та навчальнометодичної літератури, у тому числі її електронних версій та з аудіосупроводом, для учнів та педагогічних працівників пілотних закладів освіти                                               </t>
    </r>
    <r>
      <rPr>
        <b/>
        <sz val="14"/>
        <rFont val="Times New Roman"/>
        <family val="1"/>
        <charset val="204"/>
      </rPr>
      <t xml:space="preserve">З.Ф. -1 148 893   Повернення - 118 439,05   пл.інстр. № 451 від 26.12.24;                                                                           С.Ф. -1 978 678,77 Повернення -135 175,32   пл.інстр.  № 452 від 26.12.24                                                          </t>
    </r>
  </si>
  <si>
    <r>
      <t xml:space="preserve">пільгове медичне обслуговування осіб, які  постраждали внаслідок Чорнобильської катастрофи            (план 96 600грн/ каса 96 583,12;                            </t>
    </r>
    <r>
      <rPr>
        <b/>
        <sz val="14"/>
        <rFont val="Times New Roman"/>
        <family val="1"/>
        <charset val="204"/>
      </rPr>
      <t xml:space="preserve">Повернення - 16,88  пл. інстр. № 439 від 21.12.24 ); </t>
    </r>
    <r>
      <rPr>
        <b/>
        <sz val="12"/>
        <rFont val="Times New Roman"/>
        <family val="1"/>
        <charset val="204"/>
      </rPr>
      <t xml:space="preserve">                                                                                             </t>
    </r>
    <r>
      <rPr>
        <sz val="12"/>
        <rFont val="Times New Roman"/>
        <family val="1"/>
        <charset val="204"/>
      </rPr>
      <t>На виконання доручень вибоців депутатами обласної ради</t>
    </r>
    <r>
      <rPr>
        <b/>
        <sz val="12"/>
        <rFont val="Times New Roman"/>
        <family val="1"/>
        <charset val="204"/>
      </rPr>
      <t xml:space="preserve"> </t>
    </r>
    <r>
      <rPr>
        <sz val="12"/>
        <rFont val="Times New Roman"/>
        <family val="1"/>
        <charset val="204"/>
      </rPr>
      <t xml:space="preserve"> (план 477 000грн/ каса  477 000)</t>
    </r>
  </si>
  <si>
    <r>
      <t xml:space="preserve"> Співфінансування  КУ Ніжинської районної ради Трудового архіву Ніжинського району + 110 000; районному бюджету з місцевого бюджету для Ніж.райради (оплата електроенергії) + 95 000; бюджету  Крутівської  сільської  територіальної громади на відшкодування  витрат по ліквідації пожеж на території Кунашівсько – Переяслівського старостинського округу+20 000 грн;</t>
    </r>
    <r>
      <rPr>
        <b/>
        <sz val="12"/>
        <rFont val="Times New Roman"/>
        <family val="1"/>
        <charset val="204"/>
      </rPr>
      <t xml:space="preserve"> Обл. УТОГ +100 000, УТОС +100 000- </t>
    </r>
    <r>
      <rPr>
        <sz val="12"/>
        <rFont val="Times New Roman"/>
        <family val="1"/>
        <charset val="204"/>
      </rPr>
      <t>не профінансовано у зв’язку із відсутністю договору з обл.бюджетом.</t>
    </r>
  </si>
  <si>
    <r>
      <t xml:space="preserve">оплата праці педагогічних працівників інклюзивно - ресурсного центру                                                              </t>
    </r>
    <r>
      <rPr>
        <b/>
        <sz val="14"/>
        <rFont val="Times New Roman"/>
        <family val="1"/>
        <charset val="204"/>
      </rPr>
      <t xml:space="preserve">                                                  Повернення -205 571,68  </t>
    </r>
    <r>
      <rPr>
        <sz val="14"/>
        <rFont val="Times New Roman"/>
        <family val="1"/>
        <charset val="204"/>
      </rPr>
      <t xml:space="preserve">( на 01.01.2025- вільні зал.) </t>
    </r>
    <r>
      <rPr>
        <b/>
        <sz val="14"/>
        <rFont val="Times New Roman"/>
        <family val="1"/>
        <charset val="204"/>
      </rPr>
      <t>пл.інстр. № 1 від 06.01.2025</t>
    </r>
  </si>
  <si>
    <r>
      <t>1.На закупівлю мультимедійного обладнання для 5-6 класів закладів загальної середньої освіти, які здійснюють освітній процес у 2023/2024 навчальному році за очною, поєднанням очної та дистанційної форми здобуття освіти ( план 1 776 594 / каса 1 772 398,89грн), вільні зал. 4 195,11грн</t>
    </r>
    <r>
      <rPr>
        <b/>
        <i/>
        <sz val="12"/>
        <rFont val="Times New Roman"/>
        <family val="1"/>
        <charset val="204"/>
      </rPr>
      <t xml:space="preserve">;                                                               </t>
    </r>
    <r>
      <rPr>
        <sz val="12"/>
        <rFont val="Times New Roman"/>
        <family val="1"/>
        <charset val="204"/>
      </rPr>
      <t>2</t>
    </r>
    <r>
      <rPr>
        <i/>
        <sz val="12"/>
        <rFont val="Times New Roman"/>
        <family val="1"/>
        <charset val="204"/>
      </rPr>
      <t>.</t>
    </r>
    <r>
      <rPr>
        <sz val="12"/>
        <rFont val="Times New Roman"/>
        <family val="1"/>
        <charset val="204"/>
      </rPr>
      <t xml:space="preserve">Для забезпечення  викладання  навчального предмета "Захист України"  ( план 2 100 000 грн, каса 2 074 400,99), вільні залишки 25 599,01 грн.                                                                                  </t>
    </r>
    <r>
      <rPr>
        <b/>
        <sz val="12"/>
        <rFont val="Times New Roman"/>
        <family val="1"/>
        <charset val="204"/>
      </rPr>
      <t xml:space="preserve">                                                </t>
    </r>
    <r>
      <rPr>
        <b/>
        <i/>
        <sz val="12"/>
        <rFont val="Times New Roman"/>
        <family val="1"/>
        <charset val="204"/>
      </rPr>
      <t>Ві</t>
    </r>
    <r>
      <rPr>
        <b/>
        <i/>
        <sz val="14"/>
        <rFont val="Times New Roman"/>
        <family val="1"/>
        <charset val="204"/>
      </rPr>
      <t>льні залишки на 01.01.2025 - 29 794,12</t>
    </r>
  </si>
  <si>
    <t>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t>
  </si>
  <si>
    <r>
      <rPr>
        <b/>
        <i/>
        <sz val="14"/>
        <rFont val="Times New Roman"/>
        <family val="1"/>
        <charset val="204"/>
      </rPr>
      <t xml:space="preserve"> </t>
    </r>
    <r>
      <rPr>
        <sz val="12"/>
        <rFont val="Times New Roman"/>
        <family val="1"/>
        <charset val="204"/>
      </rPr>
      <t>на задоволення потреб  у покращенні  якості гарячого харчування учнів 1-4 класів ЗЗСО                    (Вільні залишки на 01.01.2025 - 525 700,0)</t>
    </r>
  </si>
  <si>
    <r>
      <rPr>
        <b/>
        <sz val="14"/>
        <rFont val="Times New Roman"/>
        <family val="1"/>
        <charset val="204"/>
      </rPr>
      <t xml:space="preserve"> </t>
    </r>
    <r>
      <rPr>
        <sz val="12"/>
        <rFont val="Times New Roman"/>
        <family val="1"/>
        <charset val="204"/>
      </rPr>
      <t>за рахунок  коштів субвенції оплачується не більше як 70 відсотків вартості  такої послуги</t>
    </r>
    <r>
      <rPr>
        <b/>
        <sz val="12"/>
        <rFont val="Times New Roman"/>
        <family val="1"/>
        <charset val="204"/>
      </rPr>
      <t xml:space="preserve">                             (</t>
    </r>
    <r>
      <rPr>
        <sz val="12"/>
        <rFont val="Times New Roman"/>
        <family val="1"/>
        <charset val="204"/>
      </rPr>
      <t xml:space="preserve">Вільні залишки на 01.01.2025 - 5 983 700,0)    </t>
    </r>
    <r>
      <rPr>
        <b/>
        <sz val="12"/>
        <rFont val="Times New Roman"/>
        <family val="1"/>
        <charset val="204"/>
      </rPr>
      <t xml:space="preserve">                             </t>
    </r>
  </si>
  <si>
    <t>Видатки</t>
  </si>
  <si>
    <t>Касові видатки станом                                      на  01.01.2025</t>
  </si>
  <si>
    <r>
      <t>забезпечення одноразовим гарячим харчуванням учнів початкових класів закладів загальної середньої освіти. За рахунок  коштів субвенції оплачується не більше, як 70 відсотків вартості  такої послуги</t>
    </r>
    <r>
      <rPr>
        <b/>
        <sz val="12"/>
        <rFont val="Times New Roman"/>
        <family val="1"/>
        <charset val="204"/>
      </rPr>
      <t xml:space="preserve">                   </t>
    </r>
    <r>
      <rPr>
        <b/>
        <sz val="14"/>
        <rFont val="Times New Roman"/>
        <family val="1"/>
        <charset val="204"/>
      </rPr>
      <t>Повернення -  2 005 831,50                                         пл.інстр. № 456 від 27.12.24</t>
    </r>
  </si>
  <si>
    <t>оплата праці з нарахуваннями  працівників бюджетних установ  галузей освіта, культура та фізична культура і спорт</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</si>
  <si>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</si>
  <si>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 xml:space="preserve">                                                                                                                                  від 11 березня 2025 року № 1-45/2025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</si>
</sst>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sz val="12"/>
      <color theme="1"/>
      <name val="Times New Roman"/>
      <family val="1"/>
      <charset val="204"/>
    </font>
    <font>
      <b/>
      <sz val="16"/>
      <name val="Times New Roman"/>
      <family val="1"/>
      <charset val="204"/>
    </font>
    <font>
      <b/>
      <sz val="14"/>
      <name val="Times New Roman"/>
      <family val="1"/>
      <charset val="204"/>
    </font>
    <font>
      <b/>
      <u/>
      <sz val="12"/>
      <name val="Times New Roman"/>
      <family val="1"/>
      <charset val="204"/>
    </font>
    <font>
      <b/>
      <i/>
      <sz val="14"/>
      <name val="Times New Roman"/>
      <family val="1"/>
      <charset val="204"/>
    </font>
    <font>
      <sz val="14"/>
      <name val="Times New Roman"/>
      <family val="1"/>
      <charset val="204"/>
    </font>
    <font>
      <sz val="12"/>
      <name val="Times New Roman"/>
      <family val="1"/>
      <charset val="204"/>
    </font>
    <font>
      <b/>
      <sz val="12"/>
      <name val="Times New Roman"/>
      <family val="1"/>
      <charset val="204"/>
    </font>
    <font>
      <sz val="11"/>
      <name val="Times New Roman"/>
      <family val="1"/>
      <charset val="204"/>
    </font>
    <font>
      <b/>
      <sz val="11"/>
      <name val="Times New Roman"/>
      <family val="1"/>
      <charset val="204"/>
    </font>
    <font>
      <b/>
      <i/>
      <sz val="12"/>
      <name val="Times New Roman"/>
      <family val="1"/>
      <charset val="204"/>
    </font>
    <font>
      <i/>
      <sz val="12"/>
      <name val="Times New Roman"/>
      <family val="1"/>
      <charset val="204"/>
    </font>
    <font>
      <sz val="11"/>
      <name val="Calibri"/>
      <family val="2"/>
      <charset val="204"/>
      <scheme val="minor"/>
    </font>
    <font>
      <b/>
      <sz val="11"/>
      <name val="Calibri"/>
      <family val="2"/>
      <charset val="204"/>
      <scheme val="minor"/>
    </font>
    <font>
      <sz val="16"/>
      <name val="Times New Roman"/>
      <family val="1"/>
      <charset val="204"/>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s>
  <cellStyleXfs count="1">
    <xf numFmtId="0" fontId="0" fillId="0" borderId="0"/>
  </cellStyleXfs>
  <cellXfs count="75">
    <xf numFmtId="0" fontId="0" fillId="0" borderId="0" xfId="0"/>
    <xf numFmtId="0" fontId="1" fillId="0" borderId="0" xfId="0" applyFont="1"/>
    <xf numFmtId="0" fontId="1" fillId="0" borderId="0" xfId="0" applyFont="1" applyAlignment="1">
      <alignment horizontal="center"/>
    </xf>
    <xf numFmtId="0" fontId="1" fillId="0" borderId="0" xfId="0" applyFont="1" applyFill="1"/>
    <xf numFmtId="0" fontId="1" fillId="0" borderId="0" xfId="0" applyFont="1" applyFill="1" applyAlignment="1">
      <alignment horizontal="center"/>
    </xf>
    <xf numFmtId="0" fontId="3" fillId="0" borderId="0" xfId="0" applyFont="1" applyFill="1" applyAlignment="1">
      <alignment horizontal="center" vertical="center"/>
    </xf>
    <xf numFmtId="4" fontId="1" fillId="0" borderId="0" xfId="0" applyNumberFormat="1" applyFont="1"/>
    <xf numFmtId="0" fontId="0" fillId="0" borderId="0" xfId="0" applyAlignment="1">
      <alignment horizontal="center"/>
    </xf>
    <xf numFmtId="0" fontId="7" fillId="0" borderId="1" xfId="0" applyFont="1" applyFill="1" applyBorder="1" applyAlignment="1">
      <alignment vertical="top" wrapText="1"/>
    </xf>
    <xf numFmtId="0" fontId="9" fillId="0" borderId="1" xfId="0" applyFont="1" applyFill="1" applyBorder="1" applyAlignment="1">
      <alignment vertical="center" wrapText="1"/>
    </xf>
    <xf numFmtId="0" fontId="7" fillId="0" borderId="1" xfId="0" applyFont="1" applyFill="1" applyBorder="1" applyAlignment="1">
      <alignment horizontal="center" vertical="center"/>
    </xf>
    <xf numFmtId="4" fontId="3"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4" fontId="6" fillId="0" borderId="1" xfId="0" applyNumberFormat="1" applyFont="1" applyFill="1" applyBorder="1" applyAlignment="1">
      <alignment horizontal="center" vertical="center"/>
    </xf>
    <xf numFmtId="4" fontId="6" fillId="0" borderId="1" xfId="0" applyNumberFormat="1" applyFont="1" applyFill="1" applyBorder="1" applyAlignment="1">
      <alignment horizontal="center" vertical="center" wrapText="1"/>
    </xf>
    <xf numFmtId="3" fontId="6" fillId="0" borderId="1" xfId="0" applyNumberFormat="1" applyFont="1" applyFill="1" applyBorder="1" applyAlignment="1">
      <alignment horizontal="center" vertical="center"/>
    </xf>
    <xf numFmtId="0" fontId="6" fillId="0" borderId="0" xfId="0" applyFont="1" applyFill="1" applyAlignment="1">
      <alignment horizontal="center" vertical="center"/>
    </xf>
    <xf numFmtId="0" fontId="13" fillId="0" borderId="0" xfId="0" applyFont="1" applyFill="1"/>
    <xf numFmtId="0" fontId="3" fillId="0" borderId="0" xfId="0" applyFont="1" applyFill="1" applyAlignment="1">
      <alignment horizontal="right" vertical="center"/>
    </xf>
    <xf numFmtId="0" fontId="4" fillId="0" borderId="0" xfId="0" applyFont="1" applyFill="1" applyAlignment="1">
      <alignment horizontal="center"/>
    </xf>
    <xf numFmtId="0" fontId="7" fillId="0" borderId="0" xfId="0" applyFont="1" applyFill="1" applyAlignment="1">
      <alignment horizontal="center"/>
    </xf>
    <xf numFmtId="0" fontId="8" fillId="0" borderId="1" xfId="0" applyFont="1" applyFill="1" applyBorder="1" applyAlignment="1">
      <alignment horizontal="center" vertical="center" wrapText="1"/>
    </xf>
    <xf numFmtId="0" fontId="3" fillId="0" borderId="1" xfId="0" applyFont="1" applyFill="1" applyBorder="1" applyAlignment="1">
      <alignment horizontal="center"/>
    </xf>
    <xf numFmtId="0" fontId="3" fillId="0" borderId="4" xfId="0" applyFont="1" applyFill="1" applyBorder="1" applyAlignment="1">
      <alignment horizontal="center"/>
    </xf>
    <xf numFmtId="0" fontId="13" fillId="0" borderId="1" xfId="0" applyFont="1" applyFill="1" applyBorder="1" applyAlignment="1">
      <alignment vertical="top" wrapText="1"/>
    </xf>
    <xf numFmtId="0" fontId="14" fillId="0" borderId="2" xfId="0" applyFont="1" applyFill="1" applyBorder="1"/>
    <xf numFmtId="4" fontId="3" fillId="0" borderId="1" xfId="0" applyNumberFormat="1" applyFont="1" applyFill="1" applyBorder="1" applyAlignment="1">
      <alignment horizontal="center"/>
    </xf>
    <xf numFmtId="0" fontId="13" fillId="0" borderId="2" xfId="0" applyFont="1" applyFill="1" applyBorder="1"/>
    <xf numFmtId="4" fontId="7" fillId="0" borderId="1" xfId="0" applyNumberFormat="1" applyFont="1" applyFill="1" applyBorder="1" applyAlignment="1">
      <alignment horizontal="center"/>
    </xf>
    <xf numFmtId="0" fontId="13" fillId="0" borderId="1" xfId="0" applyFont="1" applyFill="1" applyBorder="1"/>
    <xf numFmtId="4" fontId="9" fillId="0" borderId="1" xfId="0" applyNumberFormat="1" applyFont="1" applyFill="1" applyBorder="1" applyAlignment="1">
      <alignment horizontal="center"/>
    </xf>
    <xf numFmtId="0" fontId="13" fillId="0" borderId="0" xfId="0" applyFont="1" applyFill="1" applyBorder="1" applyAlignment="1">
      <alignment horizontal="center"/>
    </xf>
    <xf numFmtId="0" fontId="7" fillId="0" borderId="6" xfId="0" applyFont="1" applyFill="1" applyBorder="1" applyAlignment="1">
      <alignment horizontal="center"/>
    </xf>
    <xf numFmtId="4" fontId="9" fillId="0" borderId="6" xfId="0" applyNumberFormat="1" applyFont="1" applyFill="1" applyBorder="1" applyAlignment="1">
      <alignment horizontal="center"/>
    </xf>
    <xf numFmtId="0" fontId="13" fillId="0" borderId="6" xfId="0" applyFont="1" applyFill="1" applyBorder="1" applyAlignment="1">
      <alignment horizontal="center" vertical="top" wrapText="1"/>
    </xf>
    <xf numFmtId="0" fontId="7" fillId="0" borderId="0" xfId="0" applyFont="1" applyFill="1" applyBorder="1" applyAlignment="1">
      <alignment horizontal="center"/>
    </xf>
    <xf numFmtId="4" fontId="9" fillId="0" borderId="0" xfId="0" applyNumberFormat="1" applyFont="1" applyFill="1" applyBorder="1" applyAlignment="1">
      <alignment horizontal="center"/>
    </xf>
    <xf numFmtId="0" fontId="13" fillId="0" borderId="0" xfId="0" applyFont="1" applyFill="1" applyBorder="1" applyAlignment="1">
      <alignment horizontal="center" vertical="top" wrapText="1"/>
    </xf>
    <xf numFmtId="0" fontId="15" fillId="0" borderId="0" xfId="0" applyFont="1" applyFill="1" applyBorder="1" applyAlignment="1">
      <alignment horizontal="center"/>
    </xf>
    <xf numFmtId="0" fontId="15" fillId="0" borderId="0" xfId="0" applyFont="1" applyFill="1" applyBorder="1" applyAlignment="1"/>
    <xf numFmtId="0" fontId="13" fillId="0" borderId="0" xfId="0" applyFont="1" applyFill="1" applyAlignment="1">
      <alignment vertical="top" wrapText="1"/>
    </xf>
    <xf numFmtId="0" fontId="8" fillId="0" borderId="0" xfId="0" applyFont="1" applyFill="1" applyAlignment="1">
      <alignment horizontal="center"/>
    </xf>
    <xf numFmtId="0" fontId="7" fillId="0" borderId="1" xfId="0" applyFont="1" applyFill="1" applyBorder="1" applyAlignment="1">
      <alignment horizontal="left" vertical="center" wrapText="1"/>
    </xf>
    <xf numFmtId="0" fontId="6" fillId="0" borderId="0" xfId="0" applyFont="1" applyFill="1" applyAlignment="1">
      <alignment horizontal="center"/>
    </xf>
    <xf numFmtId="0" fontId="7" fillId="0" borderId="2"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3" fillId="0" borderId="2" xfId="0" applyFont="1" applyFill="1" applyBorder="1" applyAlignment="1">
      <alignment horizontal="center"/>
    </xf>
    <xf numFmtId="0" fontId="3" fillId="0" borderId="3" xfId="0" applyFont="1" applyFill="1" applyBorder="1" applyAlignment="1">
      <alignment horizontal="center"/>
    </xf>
    <xf numFmtId="0" fontId="3" fillId="0" borderId="4" xfId="0" applyFont="1" applyFill="1" applyBorder="1" applyAlignment="1">
      <alignment horizontal="center"/>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2" xfId="0" applyFont="1" applyFill="1" applyBorder="1" applyAlignment="1">
      <alignment horizontal="center"/>
    </xf>
    <xf numFmtId="0" fontId="7" fillId="0" borderId="4" xfId="0" applyFont="1" applyFill="1" applyBorder="1" applyAlignment="1">
      <alignment horizontal="center"/>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6" fillId="0" borderId="2" xfId="0" applyFont="1" applyFill="1" applyBorder="1" applyAlignment="1">
      <alignment horizontal="center"/>
    </xf>
    <xf numFmtId="0" fontId="6" fillId="0" borderId="3" xfId="0" applyFont="1" applyFill="1" applyBorder="1" applyAlignment="1">
      <alignment horizontal="center"/>
    </xf>
    <xf numFmtId="0" fontId="6" fillId="0" borderId="4" xfId="0" applyFont="1" applyFill="1" applyBorder="1" applyAlignment="1">
      <alignment horizontal="center"/>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0" xfId="0" applyFont="1" applyFill="1" applyAlignment="1">
      <alignment horizontal="center" vertical="center"/>
    </xf>
    <xf numFmtId="0" fontId="2" fillId="0" borderId="0" xfId="0" applyFont="1" applyFill="1" applyAlignment="1">
      <alignment horizontal="center" vertical="center"/>
    </xf>
    <xf numFmtId="0" fontId="3" fillId="0" borderId="5" xfId="0" applyFont="1" applyFill="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47"/>
  <sheetViews>
    <sheetView tabSelected="1" view="pageBreakPreview" zoomScale="120" zoomScaleNormal="100" zoomScaleSheetLayoutView="120" workbookViewId="0">
      <selection activeCell="A3" sqref="A3:F3"/>
    </sheetView>
  </sheetViews>
  <sheetFormatPr defaultRowHeight="14.4" x14ac:dyDescent="0.3"/>
  <cols>
    <col min="1" max="1" width="14.44140625" style="18" customWidth="1"/>
    <col min="2" max="2" width="17" style="18" customWidth="1"/>
    <col min="3" max="3" width="38" style="18" customWidth="1"/>
    <col min="4" max="5" width="22.88671875" style="18" customWidth="1"/>
    <col min="6" max="6" width="51.5546875" style="41" customWidth="1"/>
    <col min="10" max="10" width="15.5546875" bestFit="1" customWidth="1"/>
  </cols>
  <sheetData>
    <row r="1" spans="1:11" ht="19.2" customHeight="1" x14ac:dyDescent="0.35">
      <c r="A1" s="44" t="s">
        <v>27</v>
      </c>
      <c r="B1" s="44"/>
      <c r="C1" s="44"/>
      <c r="D1" s="44"/>
      <c r="E1" s="44"/>
      <c r="F1" s="44"/>
      <c r="G1" s="2"/>
    </row>
    <row r="2" spans="1:11" ht="18" x14ac:dyDescent="0.35">
      <c r="A2" s="44" t="s">
        <v>26</v>
      </c>
      <c r="B2" s="44"/>
      <c r="C2" s="44"/>
      <c r="D2" s="44"/>
      <c r="E2" s="44"/>
      <c r="F2" s="44"/>
      <c r="G2" s="2"/>
      <c r="H2" s="1"/>
      <c r="I2" s="1"/>
      <c r="J2" s="1"/>
      <c r="K2" s="1"/>
    </row>
    <row r="3" spans="1:11" ht="18" x14ac:dyDescent="0.3">
      <c r="A3" s="72" t="s">
        <v>60</v>
      </c>
      <c r="B3" s="72"/>
      <c r="C3" s="72"/>
      <c r="D3" s="72"/>
      <c r="E3" s="72"/>
      <c r="F3" s="72"/>
      <c r="G3" s="2"/>
      <c r="H3" s="1"/>
      <c r="I3" s="1"/>
      <c r="J3" s="1"/>
      <c r="K3" s="1"/>
    </row>
    <row r="4" spans="1:11" ht="18" x14ac:dyDescent="0.3">
      <c r="A4" s="17"/>
      <c r="B4" s="17"/>
      <c r="C4" s="17"/>
      <c r="E4" s="19"/>
      <c r="F4" s="5"/>
      <c r="G4" s="4"/>
      <c r="H4" s="3"/>
      <c r="I4" s="3"/>
      <c r="J4" s="1"/>
      <c r="K4" s="1"/>
    </row>
    <row r="5" spans="1:11" ht="24.45" customHeight="1" x14ac:dyDescent="0.3">
      <c r="A5" s="73" t="s">
        <v>45</v>
      </c>
      <c r="B5" s="73"/>
      <c r="C5" s="73"/>
      <c r="D5" s="73"/>
      <c r="E5" s="73"/>
      <c r="F5" s="73"/>
      <c r="G5" s="1"/>
      <c r="H5" s="1"/>
      <c r="I5" s="1"/>
      <c r="J5" s="1"/>
      <c r="K5" s="1"/>
    </row>
    <row r="6" spans="1:11" ht="13.5" customHeight="1" x14ac:dyDescent="0.3">
      <c r="A6" s="20">
        <v>2553800000</v>
      </c>
      <c r="B6" s="20"/>
      <c r="C6" s="20"/>
      <c r="D6" s="20"/>
      <c r="E6" s="20"/>
      <c r="F6" s="42"/>
      <c r="G6" s="1"/>
      <c r="H6" s="1"/>
      <c r="I6" s="1"/>
      <c r="J6" s="1"/>
      <c r="K6" s="1"/>
    </row>
    <row r="7" spans="1:11" ht="12.15" customHeight="1" x14ac:dyDescent="0.3">
      <c r="A7" s="21" t="s">
        <v>3</v>
      </c>
      <c r="B7" s="21"/>
      <c r="C7" s="21"/>
      <c r="D7" s="21"/>
      <c r="E7" s="21"/>
      <c r="F7" s="21"/>
      <c r="G7" s="1"/>
      <c r="H7" s="1"/>
      <c r="I7" s="1"/>
      <c r="J7" s="1"/>
      <c r="K7" s="1"/>
    </row>
    <row r="8" spans="1:11" ht="20.25" customHeight="1" x14ac:dyDescent="0.3">
      <c r="A8" s="74" t="s">
        <v>4</v>
      </c>
      <c r="B8" s="74"/>
      <c r="C8" s="74"/>
      <c r="D8" s="74"/>
      <c r="E8" s="74"/>
      <c r="F8" s="74"/>
      <c r="G8" s="1"/>
      <c r="H8" s="1"/>
      <c r="I8" s="1"/>
      <c r="J8" s="1"/>
      <c r="K8" s="1"/>
    </row>
    <row r="9" spans="1:11" ht="15.75" customHeight="1" x14ac:dyDescent="0.3">
      <c r="A9" s="61" t="s">
        <v>0</v>
      </c>
      <c r="B9" s="63" t="s">
        <v>1</v>
      </c>
      <c r="C9" s="64"/>
      <c r="D9" s="49" t="s">
        <v>55</v>
      </c>
      <c r="E9" s="51"/>
      <c r="F9" s="67" t="s">
        <v>25</v>
      </c>
      <c r="G9" s="1"/>
      <c r="H9" s="1"/>
      <c r="I9" s="1"/>
      <c r="J9" s="1"/>
      <c r="K9" s="1"/>
    </row>
    <row r="10" spans="1:11" ht="76.2" customHeight="1" x14ac:dyDescent="0.3">
      <c r="A10" s="62"/>
      <c r="B10" s="65"/>
      <c r="C10" s="66"/>
      <c r="D10" s="22" t="s">
        <v>20</v>
      </c>
      <c r="E10" s="22" t="s">
        <v>56</v>
      </c>
      <c r="F10" s="68"/>
      <c r="G10" s="1"/>
      <c r="H10" s="1"/>
      <c r="I10" s="1"/>
      <c r="J10" s="1"/>
      <c r="K10" s="1"/>
    </row>
    <row r="11" spans="1:11" ht="18" customHeight="1" x14ac:dyDescent="0.3">
      <c r="A11" s="49" t="s">
        <v>5</v>
      </c>
      <c r="B11" s="50"/>
      <c r="C11" s="50"/>
      <c r="D11" s="50"/>
      <c r="E11" s="50"/>
      <c r="F11" s="51"/>
      <c r="G11" s="1"/>
      <c r="H11" s="1"/>
      <c r="I11" s="1"/>
      <c r="J11" s="1"/>
      <c r="K11" s="1"/>
    </row>
    <row r="12" spans="1:11" ht="23.1" customHeight="1" x14ac:dyDescent="0.35">
      <c r="A12" s="58" t="s">
        <v>2</v>
      </c>
      <c r="B12" s="59"/>
      <c r="C12" s="59"/>
      <c r="D12" s="59"/>
      <c r="E12" s="59"/>
      <c r="F12" s="60"/>
      <c r="G12" s="1"/>
      <c r="H12" s="1"/>
      <c r="I12" s="1"/>
      <c r="J12" s="1"/>
      <c r="K12" s="1"/>
    </row>
    <row r="13" spans="1:11" ht="120" customHeight="1" x14ac:dyDescent="0.3">
      <c r="A13" s="10">
        <v>41021400</v>
      </c>
      <c r="B13" s="56" t="s">
        <v>29</v>
      </c>
      <c r="C13" s="57"/>
      <c r="D13" s="11">
        <v>34957900</v>
      </c>
      <c r="E13" s="11">
        <v>34957900</v>
      </c>
      <c r="F13" s="43" t="s">
        <v>58</v>
      </c>
      <c r="G13" s="1"/>
      <c r="H13" s="1"/>
      <c r="I13" s="1"/>
      <c r="J13" s="1"/>
      <c r="K13" s="1"/>
    </row>
    <row r="14" spans="1:11" ht="41.25" customHeight="1" x14ac:dyDescent="0.3">
      <c r="A14" s="10">
        <v>41030000</v>
      </c>
      <c r="B14" s="56" t="s">
        <v>24</v>
      </c>
      <c r="C14" s="57"/>
      <c r="D14" s="11">
        <f>D16+D15</f>
        <v>134444200</v>
      </c>
      <c r="E14" s="11">
        <f>E16+E15</f>
        <v>132438368.5</v>
      </c>
      <c r="F14" s="13"/>
      <c r="G14" s="1"/>
      <c r="H14" s="1"/>
      <c r="I14" s="1"/>
      <c r="J14" s="1"/>
      <c r="K14" s="1"/>
    </row>
    <row r="15" spans="1:11" ht="103.5" customHeight="1" x14ac:dyDescent="0.3">
      <c r="A15" s="10">
        <v>41033300</v>
      </c>
      <c r="B15" s="47" t="s">
        <v>37</v>
      </c>
      <c r="C15" s="48"/>
      <c r="D15" s="14">
        <f>4038200+1132700</f>
        <v>5170900</v>
      </c>
      <c r="E15" s="14">
        <v>3165068.5</v>
      </c>
      <c r="F15" s="13" t="s">
        <v>57</v>
      </c>
      <c r="G15" s="1"/>
      <c r="H15" s="1"/>
      <c r="I15" s="1"/>
      <c r="J15" s="1"/>
      <c r="K15" s="1"/>
    </row>
    <row r="16" spans="1:11" ht="67.5" customHeight="1" x14ac:dyDescent="0.3">
      <c r="A16" s="10">
        <v>41033900</v>
      </c>
      <c r="B16" s="47" t="s">
        <v>16</v>
      </c>
      <c r="C16" s="48"/>
      <c r="D16" s="14">
        <v>129273300</v>
      </c>
      <c r="E16" s="14">
        <v>129273300</v>
      </c>
      <c r="F16" s="13" t="s">
        <v>28</v>
      </c>
      <c r="G16" s="1"/>
      <c r="H16" s="1"/>
      <c r="I16" s="1"/>
      <c r="J16" s="1"/>
      <c r="K16" s="1"/>
    </row>
    <row r="17" spans="1:11" ht="33.9" customHeight="1" x14ac:dyDescent="0.3">
      <c r="A17" s="10">
        <v>41050000</v>
      </c>
      <c r="B17" s="56" t="s">
        <v>17</v>
      </c>
      <c r="C17" s="57"/>
      <c r="D17" s="11">
        <f>D19+D22+D23+D20+D21+D18+D24</f>
        <v>12590896.189999999</v>
      </c>
      <c r="E17" s="11">
        <f t="shared" ref="E17" si="0">E19+E22+E23+E20+E21+E18+E24</f>
        <v>9960986.3899999987</v>
      </c>
      <c r="F17" s="13"/>
      <c r="G17" s="1"/>
      <c r="H17" s="1"/>
      <c r="I17" s="1"/>
      <c r="J17" s="6"/>
      <c r="K17" s="1"/>
    </row>
    <row r="18" spans="1:11" ht="113.4" customHeight="1" x14ac:dyDescent="0.3">
      <c r="A18" s="10">
        <v>41050900</v>
      </c>
      <c r="B18" s="47" t="s">
        <v>34</v>
      </c>
      <c r="C18" s="48"/>
      <c r="D18" s="14">
        <v>6267450</v>
      </c>
      <c r="E18" s="14">
        <v>3914400</v>
      </c>
      <c r="F18" s="13" t="s">
        <v>42</v>
      </c>
      <c r="G18" s="1"/>
      <c r="H18" s="1"/>
      <c r="I18" s="1"/>
      <c r="J18" s="6"/>
      <c r="K18" s="1"/>
    </row>
    <row r="19" spans="1:11" ht="90.75" customHeight="1" x14ac:dyDescent="0.3">
      <c r="A19" s="10">
        <v>41051000</v>
      </c>
      <c r="B19" s="47" t="s">
        <v>18</v>
      </c>
      <c r="C19" s="48"/>
      <c r="D19" s="14">
        <v>2085400</v>
      </c>
      <c r="E19" s="14">
        <v>1879828.32</v>
      </c>
      <c r="F19" s="13" t="s">
        <v>50</v>
      </c>
      <c r="G19" s="1"/>
      <c r="H19" s="1"/>
      <c r="I19" s="1"/>
      <c r="J19" s="1"/>
      <c r="K19" s="1"/>
    </row>
    <row r="20" spans="1:11" ht="63.75" customHeight="1" x14ac:dyDescent="0.3">
      <c r="A20" s="10">
        <v>41051200</v>
      </c>
      <c r="B20" s="47" t="s">
        <v>31</v>
      </c>
      <c r="C20" s="48"/>
      <c r="D20" s="14">
        <f>198660.54+179569.51</f>
        <v>378230.05000000005</v>
      </c>
      <c r="E20" s="14">
        <v>310624.14</v>
      </c>
      <c r="F20" s="13" t="s">
        <v>39</v>
      </c>
      <c r="G20" s="1"/>
      <c r="H20" s="1"/>
      <c r="I20" s="1"/>
      <c r="J20" s="1"/>
      <c r="K20" s="1"/>
    </row>
    <row r="21" spans="1:11" ht="309" customHeight="1" x14ac:dyDescent="0.3">
      <c r="A21" s="10">
        <v>41051400</v>
      </c>
      <c r="B21" s="47" t="s">
        <v>59</v>
      </c>
      <c r="C21" s="48"/>
      <c r="D21" s="14">
        <f>3381186.14-250000</f>
        <v>3131186.14</v>
      </c>
      <c r="E21" s="15">
        <v>3127571.77</v>
      </c>
      <c r="F21" s="13" t="s">
        <v>47</v>
      </c>
      <c r="G21" s="1"/>
      <c r="H21" s="1"/>
      <c r="I21" s="1"/>
      <c r="J21" s="1"/>
      <c r="K21" s="1"/>
    </row>
    <row r="22" spans="1:11" ht="174.75" customHeight="1" x14ac:dyDescent="0.3">
      <c r="A22" s="10">
        <v>41053900</v>
      </c>
      <c r="B22" s="47" t="s">
        <v>19</v>
      </c>
      <c r="C22" s="48"/>
      <c r="D22" s="14">
        <f>96600+210000+72000+50000+13000+132000</f>
        <v>573600</v>
      </c>
      <c r="E22" s="15">
        <v>573583.12</v>
      </c>
      <c r="F22" s="13" t="s">
        <v>48</v>
      </c>
      <c r="G22" s="1"/>
      <c r="H22" s="1"/>
      <c r="I22" s="1"/>
      <c r="J22" s="1"/>
      <c r="K22" s="1"/>
    </row>
    <row r="23" spans="1:11" ht="168.75" customHeight="1" x14ac:dyDescent="0.3">
      <c r="A23" s="10">
        <v>41057700</v>
      </c>
      <c r="B23" s="47" t="s">
        <v>30</v>
      </c>
      <c r="C23" s="48"/>
      <c r="D23" s="14">
        <f>104000-10400</f>
        <v>93600</v>
      </c>
      <c r="E23" s="14">
        <v>93549.6</v>
      </c>
      <c r="F23" s="13" t="s">
        <v>40</v>
      </c>
      <c r="G23" s="1"/>
      <c r="H23" s="1"/>
      <c r="I23" s="1"/>
      <c r="J23" s="1"/>
      <c r="K23" s="1"/>
    </row>
    <row r="24" spans="1:11" ht="119.25" customHeight="1" x14ac:dyDescent="0.3">
      <c r="A24" s="10">
        <v>41059300</v>
      </c>
      <c r="B24" s="47" t="s">
        <v>35</v>
      </c>
      <c r="C24" s="48"/>
      <c r="D24" s="14">
        <v>61430</v>
      </c>
      <c r="E24" s="14">
        <v>61429.440000000002</v>
      </c>
      <c r="F24" s="13" t="s">
        <v>41</v>
      </c>
      <c r="G24" s="1"/>
      <c r="H24" s="1"/>
      <c r="I24" s="1"/>
      <c r="J24" s="1"/>
      <c r="K24" s="1"/>
    </row>
    <row r="25" spans="1:11" ht="30" customHeight="1" x14ac:dyDescent="0.3">
      <c r="A25" s="69" t="s">
        <v>6</v>
      </c>
      <c r="B25" s="70"/>
      <c r="C25" s="70"/>
      <c r="D25" s="70"/>
      <c r="E25" s="70"/>
      <c r="F25" s="71"/>
      <c r="G25" s="1"/>
      <c r="H25" s="1"/>
      <c r="I25" s="1"/>
      <c r="J25" s="1"/>
      <c r="K25" s="1"/>
    </row>
    <row r="26" spans="1:11" ht="105" customHeight="1" x14ac:dyDescent="0.3">
      <c r="A26" s="10">
        <v>41033300</v>
      </c>
      <c r="B26" s="47" t="s">
        <v>37</v>
      </c>
      <c r="C26" s="48"/>
      <c r="D26" s="14">
        <v>5983700</v>
      </c>
      <c r="E26" s="14">
        <v>0</v>
      </c>
      <c r="F26" s="13" t="s">
        <v>54</v>
      </c>
      <c r="G26" s="1"/>
      <c r="H26" s="1"/>
      <c r="I26" s="1"/>
      <c r="J26" s="1"/>
      <c r="K26" s="1"/>
    </row>
    <row r="27" spans="1:11" ht="177" customHeight="1" x14ac:dyDescent="0.3">
      <c r="A27" s="10">
        <v>41037400</v>
      </c>
      <c r="B27" s="47" t="s">
        <v>52</v>
      </c>
      <c r="C27" s="48"/>
      <c r="D27" s="16">
        <v>525700</v>
      </c>
      <c r="E27" s="14">
        <v>0</v>
      </c>
      <c r="F27" s="43" t="s">
        <v>53</v>
      </c>
      <c r="G27" s="1"/>
      <c r="H27" s="1"/>
      <c r="I27" s="1"/>
      <c r="J27" s="1"/>
      <c r="K27" s="1"/>
    </row>
    <row r="28" spans="1:11" ht="288" customHeight="1" x14ac:dyDescent="0.3">
      <c r="A28" s="12">
        <v>41051100</v>
      </c>
      <c r="B28" s="47" t="s">
        <v>36</v>
      </c>
      <c r="C28" s="48"/>
      <c r="D28" s="15">
        <f>1776594+2100000</f>
        <v>3876594</v>
      </c>
      <c r="E28" s="15">
        <v>3846799.88</v>
      </c>
      <c r="F28" s="12" t="s">
        <v>51</v>
      </c>
      <c r="G28" s="1"/>
      <c r="H28" s="1"/>
      <c r="I28" s="1"/>
      <c r="J28" s="1"/>
      <c r="K28" s="1"/>
    </row>
    <row r="29" spans="1:11" ht="189.75" customHeight="1" x14ac:dyDescent="0.3">
      <c r="A29" s="12">
        <v>41053600</v>
      </c>
      <c r="B29" s="47" t="s">
        <v>33</v>
      </c>
      <c r="C29" s="48"/>
      <c r="D29" s="15">
        <v>140000</v>
      </c>
      <c r="E29" s="15">
        <v>102405</v>
      </c>
      <c r="F29" s="12" t="s">
        <v>38</v>
      </c>
      <c r="G29" s="1"/>
      <c r="H29" s="1"/>
      <c r="I29" s="1"/>
      <c r="J29" s="1"/>
      <c r="K29" s="1"/>
    </row>
    <row r="30" spans="1:11" ht="117.75" customHeight="1" x14ac:dyDescent="0.3">
      <c r="A30" s="10">
        <v>41053900</v>
      </c>
      <c r="B30" s="47" t="s">
        <v>19</v>
      </c>
      <c r="C30" s="48"/>
      <c r="D30" s="14">
        <f>1738394+465201</f>
        <v>2203595</v>
      </c>
      <c r="E30" s="14">
        <v>882598</v>
      </c>
      <c r="F30" s="13" t="s">
        <v>32</v>
      </c>
      <c r="G30" s="1"/>
      <c r="H30" s="1"/>
      <c r="I30" s="1"/>
      <c r="J30" s="1"/>
      <c r="K30" s="1"/>
    </row>
    <row r="31" spans="1:11" ht="50.25" customHeight="1" x14ac:dyDescent="0.3">
      <c r="A31" s="10" t="s">
        <v>7</v>
      </c>
      <c r="B31" s="52" t="s">
        <v>8</v>
      </c>
      <c r="C31" s="53"/>
      <c r="D31" s="11">
        <f>D32+D33</f>
        <v>188738885.19</v>
      </c>
      <c r="E31" s="11">
        <f>E32+E33</f>
        <v>182189057.76999998</v>
      </c>
      <c r="F31" s="13"/>
      <c r="G31" s="1"/>
      <c r="H31" s="1"/>
      <c r="I31" s="1"/>
      <c r="J31" s="1"/>
      <c r="K31" s="1"/>
    </row>
    <row r="32" spans="1:11" ht="32.25" customHeight="1" x14ac:dyDescent="0.3">
      <c r="A32" s="10" t="s">
        <v>7</v>
      </c>
      <c r="B32" s="45" t="s">
        <v>9</v>
      </c>
      <c r="C32" s="46"/>
      <c r="D32" s="14">
        <f>D14+D17+D13</f>
        <v>181992996.19</v>
      </c>
      <c r="E32" s="14">
        <f>E14+E17+E13</f>
        <v>177357254.88999999</v>
      </c>
      <c r="F32" s="13"/>
      <c r="G32" s="1"/>
      <c r="H32" s="1"/>
      <c r="I32" s="1"/>
      <c r="J32" s="1"/>
      <c r="K32" s="1"/>
    </row>
    <row r="33" spans="1:11" ht="42.75" customHeight="1" x14ac:dyDescent="0.3">
      <c r="A33" s="10" t="s">
        <v>7</v>
      </c>
      <c r="B33" s="45" t="s">
        <v>10</v>
      </c>
      <c r="C33" s="46"/>
      <c r="D33" s="14">
        <f>D30+D28+D29+D27</f>
        <v>6745889</v>
      </c>
      <c r="E33" s="14">
        <f>E30+E28+E29</f>
        <v>4831802.88</v>
      </c>
      <c r="F33" s="13"/>
      <c r="G33" s="1"/>
      <c r="H33" s="1"/>
      <c r="I33" s="1"/>
      <c r="J33" s="1"/>
      <c r="K33" s="1"/>
    </row>
    <row r="34" spans="1:11" ht="33.9" customHeight="1" x14ac:dyDescent="0.3">
      <c r="A34" s="49" t="s">
        <v>12</v>
      </c>
      <c r="B34" s="50"/>
      <c r="C34" s="50"/>
      <c r="D34" s="50"/>
      <c r="E34" s="50"/>
      <c r="F34" s="51"/>
      <c r="G34" s="1"/>
      <c r="H34" s="1"/>
      <c r="I34" s="1"/>
      <c r="J34" s="1"/>
      <c r="K34" s="1"/>
    </row>
    <row r="35" spans="1:11" ht="69" customHeight="1" x14ac:dyDescent="0.3">
      <c r="A35" s="12" t="s">
        <v>11</v>
      </c>
      <c r="B35" s="12" t="s">
        <v>13</v>
      </c>
      <c r="C35" s="12" t="s">
        <v>14</v>
      </c>
      <c r="D35" s="12" t="str">
        <f>D10</f>
        <v>Уточнений річний план</v>
      </c>
      <c r="E35" s="12" t="str">
        <f>E10</f>
        <v>Касові видатки станом                                      на  01.01.2025</v>
      </c>
      <c r="F35" s="8"/>
      <c r="G35" s="1"/>
      <c r="H35" s="1"/>
      <c r="I35" s="1"/>
      <c r="J35" s="1"/>
      <c r="K35" s="1"/>
    </row>
    <row r="36" spans="1:11" ht="22.5" customHeight="1" x14ac:dyDescent="0.3">
      <c r="A36" s="49" t="s">
        <v>21</v>
      </c>
      <c r="B36" s="50"/>
      <c r="C36" s="50"/>
      <c r="D36" s="50"/>
      <c r="E36" s="50"/>
      <c r="F36" s="51"/>
    </row>
    <row r="37" spans="1:11" ht="164.25" customHeight="1" x14ac:dyDescent="0.3">
      <c r="A37" s="12">
        <v>3719770</v>
      </c>
      <c r="B37" s="12">
        <v>9770</v>
      </c>
      <c r="C37" s="12" t="s">
        <v>15</v>
      </c>
      <c r="D37" s="15">
        <f>225000+200000</f>
        <v>425000</v>
      </c>
      <c r="E37" s="15">
        <v>225000</v>
      </c>
      <c r="F37" s="8" t="s">
        <v>49</v>
      </c>
    </row>
    <row r="38" spans="1:11" ht="282" customHeight="1" x14ac:dyDescent="0.3">
      <c r="A38" s="10">
        <v>3719800</v>
      </c>
      <c r="B38" s="10">
        <v>9800</v>
      </c>
      <c r="C38" s="12" t="s">
        <v>44</v>
      </c>
      <c r="D38" s="15">
        <f>3700000+1054300+92000+500000</f>
        <v>5346300</v>
      </c>
      <c r="E38" s="15">
        <v>4845537.93</v>
      </c>
      <c r="F38" s="9" t="s">
        <v>46</v>
      </c>
    </row>
    <row r="39" spans="1:11" ht="17.7" customHeight="1" x14ac:dyDescent="0.3">
      <c r="A39" s="49" t="s">
        <v>22</v>
      </c>
      <c r="B39" s="50"/>
      <c r="C39" s="50"/>
      <c r="D39" s="50"/>
      <c r="E39" s="50"/>
      <c r="F39" s="51"/>
    </row>
    <row r="40" spans="1:11" ht="17.7" customHeight="1" x14ac:dyDescent="0.3">
      <c r="A40" s="23"/>
      <c r="B40" s="23"/>
      <c r="C40" s="24"/>
      <c r="D40" s="23">
        <v>0</v>
      </c>
      <c r="E40" s="23">
        <v>0</v>
      </c>
      <c r="F40" s="25"/>
    </row>
    <row r="41" spans="1:11" ht="25.95" customHeight="1" x14ac:dyDescent="0.3">
      <c r="A41" s="26"/>
      <c r="B41" s="49" t="s">
        <v>8</v>
      </c>
      <c r="C41" s="51"/>
      <c r="D41" s="27">
        <f>D42+D43</f>
        <v>5771300</v>
      </c>
      <c r="E41" s="27">
        <f t="shared" ref="E41" si="1">E42+E43</f>
        <v>5070537.93</v>
      </c>
      <c r="F41" s="25"/>
    </row>
    <row r="42" spans="1:11" ht="35.4" customHeight="1" x14ac:dyDescent="0.3">
      <c r="A42" s="28"/>
      <c r="B42" s="54" t="s">
        <v>9</v>
      </c>
      <c r="C42" s="55"/>
      <c r="D42" s="29">
        <f>D37+D38</f>
        <v>5771300</v>
      </c>
      <c r="E42" s="29">
        <f>E37+E38</f>
        <v>5070537.93</v>
      </c>
      <c r="F42" s="25"/>
      <c r="I42" t="s">
        <v>23</v>
      </c>
    </row>
    <row r="43" spans="1:11" ht="27.15" customHeight="1" x14ac:dyDescent="0.3">
      <c r="A43" s="30"/>
      <c r="B43" s="54" t="s">
        <v>10</v>
      </c>
      <c r="C43" s="55"/>
      <c r="D43" s="31">
        <v>0</v>
      </c>
      <c r="E43" s="31">
        <v>0</v>
      </c>
      <c r="F43" s="25"/>
    </row>
    <row r="44" spans="1:11" s="7" customFormat="1" ht="27.15" customHeight="1" x14ac:dyDescent="0.3">
      <c r="A44" s="32"/>
      <c r="B44" s="33"/>
      <c r="C44" s="33"/>
      <c r="D44" s="34"/>
      <c r="E44" s="34"/>
      <c r="F44" s="35"/>
    </row>
    <row r="45" spans="1:11" s="7" customFormat="1" ht="27.15" customHeight="1" x14ac:dyDescent="0.3">
      <c r="A45" s="32"/>
      <c r="B45" s="36"/>
      <c r="C45" s="36"/>
      <c r="D45" s="37"/>
      <c r="E45" s="37"/>
      <c r="F45" s="38"/>
    </row>
    <row r="46" spans="1:11" ht="25.2" customHeight="1" x14ac:dyDescent="0.4">
      <c r="A46" s="39"/>
      <c r="B46" s="40"/>
      <c r="C46" s="40"/>
      <c r="D46" s="40"/>
      <c r="E46" s="40"/>
      <c r="F46" s="40"/>
    </row>
    <row r="47" spans="1:11" ht="19.5" customHeight="1" x14ac:dyDescent="0.35">
      <c r="A47" s="44" t="s">
        <v>43</v>
      </c>
      <c r="B47" s="44"/>
      <c r="C47" s="44"/>
      <c r="D47" s="44"/>
      <c r="E47" s="44"/>
      <c r="F47" s="44"/>
    </row>
  </sheetData>
  <mergeCells count="39">
    <mergeCell ref="A1:F1"/>
    <mergeCell ref="A2:F2"/>
    <mergeCell ref="A3:F3"/>
    <mergeCell ref="A39:F39"/>
    <mergeCell ref="B41:C41"/>
    <mergeCell ref="B29:C29"/>
    <mergeCell ref="B15:C15"/>
    <mergeCell ref="B13:C13"/>
    <mergeCell ref="B19:C19"/>
    <mergeCell ref="B22:C22"/>
    <mergeCell ref="A11:F11"/>
    <mergeCell ref="B16:C16"/>
    <mergeCell ref="B18:C18"/>
    <mergeCell ref="B24:C24"/>
    <mergeCell ref="A5:F5"/>
    <mergeCell ref="A8:F8"/>
    <mergeCell ref="B23:C23"/>
    <mergeCell ref="B28:C28"/>
    <mergeCell ref="A25:F25"/>
    <mergeCell ref="B20:C20"/>
    <mergeCell ref="B21:C21"/>
    <mergeCell ref="B27:C27"/>
    <mergeCell ref="B26:C26"/>
    <mergeCell ref="B17:C17"/>
    <mergeCell ref="B14:C14"/>
    <mergeCell ref="A12:F12"/>
    <mergeCell ref="A9:A10"/>
    <mergeCell ref="B9:C10"/>
    <mergeCell ref="D9:E9"/>
    <mergeCell ref="F9:F10"/>
    <mergeCell ref="A47:F47"/>
    <mergeCell ref="B33:C33"/>
    <mergeCell ref="B30:C30"/>
    <mergeCell ref="A34:F34"/>
    <mergeCell ref="B31:C31"/>
    <mergeCell ref="B42:C42"/>
    <mergeCell ref="B43:C43"/>
    <mergeCell ref="A36:F36"/>
    <mergeCell ref="B32:C32"/>
  </mergeCells>
  <pageMargins left="0.39370078740157483" right="0.31496062992125984" top="0.35433070866141736" bottom="0" header="0.31496062992125984" footer="0.31496062992125984"/>
  <pageSetup paperSize="9" scale="56" orientation="portrait" verticalDpi="0" r:id="rId1"/>
  <rowBreaks count="2" manualBreakCount="2">
    <brk id="22" max="6" man="1"/>
    <brk id="3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diakov.net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Finfid6</dc:creator>
  <cp:lastModifiedBy>людмила писаренко</cp:lastModifiedBy>
  <cp:lastPrinted>2025-01-31T06:30:23Z</cp:lastPrinted>
  <dcterms:created xsi:type="dcterms:W3CDTF">2020-12-14T14:21:57Z</dcterms:created>
  <dcterms:modified xsi:type="dcterms:W3CDTF">2025-03-11T14:37:40Z</dcterms:modified>
</cp:coreProperties>
</file>