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Рішення сесії\сесія2025 серпень\"/>
    </mc:Choice>
  </mc:AlternateContent>
  <xr:revisionPtr revIDLastSave="0" documentId="13_ncr:1_{9B421160-1DE4-409C-A536-9A0CB338FB61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Лист1" sheetId="4" r:id="rId2"/>
  </sheets>
  <definedNames>
    <definedName name="_xlnm.Print_Titles" localSheetId="0">культурна!$8:$8</definedName>
    <definedName name="_xlnm.Print_Area" localSheetId="0">культурна!$A$1:$H$63</definedName>
  </definedNames>
  <calcPr calcId="191029"/>
</workbook>
</file>

<file path=xl/calcChain.xml><?xml version="1.0" encoding="utf-8"?>
<calcChain xmlns="http://schemas.openxmlformats.org/spreadsheetml/2006/main">
  <c r="K77" i="4" l="1"/>
  <c r="H76" i="4" s="1"/>
  <c r="H79" i="4"/>
  <c r="M98" i="4"/>
  <c r="O98" i="4"/>
  <c r="G48" i="1"/>
  <c r="K95" i="4"/>
  <c r="H93" i="4" s="1"/>
  <c r="K94" i="4"/>
  <c r="H91" i="4"/>
  <c r="H89" i="4"/>
  <c r="M92" i="4"/>
  <c r="K92" i="4"/>
  <c r="K98" i="4" s="1"/>
  <c r="H87" i="4"/>
  <c r="H85" i="4"/>
  <c r="H84" i="4"/>
  <c r="H83" i="4"/>
  <c r="H82" i="4"/>
  <c r="H81" i="4"/>
  <c r="H78" i="4"/>
  <c r="H73" i="4"/>
  <c r="H71" i="4"/>
  <c r="H70" i="4"/>
  <c r="H68" i="4"/>
  <c r="H63" i="4"/>
  <c r="H61" i="4"/>
  <c r="H62" i="4"/>
  <c r="H65" i="4"/>
  <c r="H66" i="4"/>
  <c r="H67" i="4"/>
  <c r="H58" i="4"/>
  <c r="H54" i="4"/>
  <c r="H55" i="4"/>
  <c r="H56" i="4"/>
  <c r="H57" i="4"/>
  <c r="H59" i="4"/>
  <c r="H60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T35" i="4"/>
  <c r="U35" i="4"/>
  <c r="V35" i="4"/>
  <c r="W35" i="4"/>
  <c r="X35" i="4"/>
  <c r="Y35" i="4"/>
  <c r="Z35" i="4"/>
  <c r="AA35" i="4"/>
  <c r="AB35" i="4"/>
  <c r="AC35" i="4"/>
  <c r="AD35" i="4"/>
  <c r="AE35" i="4"/>
  <c r="S35" i="4"/>
  <c r="H50" i="4"/>
  <c r="H49" i="4"/>
  <c r="H48" i="4"/>
  <c r="H46" i="4"/>
  <c r="H53" i="4"/>
  <c r="H45" i="4"/>
  <c r="G42" i="4"/>
  <c r="G98" i="4" s="1"/>
  <c r="H42" i="4"/>
  <c r="H40" i="4"/>
  <c r="H41" i="4"/>
  <c r="H39" i="4"/>
  <c r="AF28" i="4"/>
  <c r="AD25" i="4"/>
  <c r="AC25" i="4"/>
  <c r="AB25" i="4"/>
  <c r="AA25" i="4"/>
  <c r="Z25" i="4"/>
  <c r="Y25" i="4"/>
  <c r="X25" i="4"/>
  <c r="W25" i="4"/>
  <c r="V25" i="4"/>
  <c r="U25" i="4"/>
  <c r="T25" i="4"/>
  <c r="S25" i="4"/>
  <c r="AD24" i="4"/>
  <c r="AC24" i="4"/>
  <c r="AB24" i="4"/>
  <c r="AA24" i="4"/>
  <c r="Z24" i="4"/>
  <c r="Y24" i="4"/>
  <c r="X24" i="4"/>
  <c r="W24" i="4"/>
  <c r="V24" i="4"/>
  <c r="U24" i="4"/>
  <c r="T24" i="4"/>
  <c r="S24" i="4"/>
  <c r="AD23" i="4"/>
  <c r="AC23" i="4"/>
  <c r="AB23" i="4"/>
  <c r="AA23" i="4"/>
  <c r="Z23" i="4"/>
  <c r="Y23" i="4"/>
  <c r="X23" i="4"/>
  <c r="W23" i="4"/>
  <c r="V23" i="4"/>
  <c r="U23" i="4"/>
  <c r="T23" i="4"/>
  <c r="S23" i="4"/>
  <c r="AD22" i="4"/>
  <c r="AC22" i="4"/>
  <c r="AB22" i="4"/>
  <c r="AA22" i="4"/>
  <c r="Z22" i="4"/>
  <c r="Y22" i="4"/>
  <c r="X22" i="4"/>
  <c r="W22" i="4"/>
  <c r="V22" i="4"/>
  <c r="U22" i="4"/>
  <c r="T22" i="4"/>
  <c r="S22" i="4"/>
  <c r="AD21" i="4"/>
  <c r="AC21" i="4"/>
  <c r="AB21" i="4"/>
  <c r="AA21" i="4"/>
  <c r="Z21" i="4"/>
  <c r="Y21" i="4"/>
  <c r="X21" i="4"/>
  <c r="W21" i="4"/>
  <c r="V21" i="4"/>
  <c r="U21" i="4"/>
  <c r="T21" i="4"/>
  <c r="S21" i="4"/>
  <c r="AD20" i="4"/>
  <c r="AC20" i="4"/>
  <c r="AB20" i="4"/>
  <c r="AA20" i="4"/>
  <c r="Z20" i="4"/>
  <c r="Y20" i="4"/>
  <c r="X20" i="4"/>
  <c r="W20" i="4"/>
  <c r="V20" i="4"/>
  <c r="U20" i="4"/>
  <c r="T20" i="4"/>
  <c r="S20" i="4"/>
  <c r="AD19" i="4"/>
  <c r="AC19" i="4"/>
  <c r="AB19" i="4"/>
  <c r="AA19" i="4"/>
  <c r="AA27" i="4" s="1"/>
  <c r="AA29" i="4" s="1"/>
  <c r="Z19" i="4"/>
  <c r="Z27" i="4" s="1"/>
  <c r="Z29" i="4" s="1"/>
  <c r="Y19" i="4"/>
  <c r="X19" i="4"/>
  <c r="X27" i="4" s="1"/>
  <c r="X29" i="4" s="1"/>
  <c r="W19" i="4"/>
  <c r="V19" i="4"/>
  <c r="U19" i="4"/>
  <c r="T19" i="4"/>
  <c r="S19" i="4"/>
  <c r="S27" i="4" s="1"/>
  <c r="AF13" i="4"/>
  <c r="AD11" i="4"/>
  <c r="AC11" i="4"/>
  <c r="AB11" i="4"/>
  <c r="AA11" i="4"/>
  <c r="Z11" i="4"/>
  <c r="Y11" i="4"/>
  <c r="X11" i="4"/>
  <c r="W11" i="4"/>
  <c r="V11" i="4"/>
  <c r="U11" i="4"/>
  <c r="T11" i="4"/>
  <c r="S11" i="4"/>
  <c r="AD10" i="4"/>
  <c r="AC10" i="4"/>
  <c r="AB10" i="4"/>
  <c r="AA10" i="4"/>
  <c r="Z10" i="4"/>
  <c r="Y10" i="4"/>
  <c r="X10" i="4"/>
  <c r="W10" i="4"/>
  <c r="V10" i="4"/>
  <c r="U10" i="4"/>
  <c r="T10" i="4"/>
  <c r="S10" i="4"/>
  <c r="AD9" i="4"/>
  <c r="AC9" i="4"/>
  <c r="AB9" i="4"/>
  <c r="AA9" i="4"/>
  <c r="Z9" i="4"/>
  <c r="Y9" i="4"/>
  <c r="X9" i="4"/>
  <c r="W9" i="4"/>
  <c r="V9" i="4"/>
  <c r="U9" i="4"/>
  <c r="T9" i="4"/>
  <c r="S9" i="4"/>
  <c r="AD8" i="4"/>
  <c r="AC8" i="4"/>
  <c r="AB8" i="4"/>
  <c r="AA8" i="4"/>
  <c r="Z8" i="4"/>
  <c r="Y8" i="4"/>
  <c r="X8" i="4"/>
  <c r="W8" i="4"/>
  <c r="V8" i="4"/>
  <c r="U8" i="4"/>
  <c r="T8" i="4"/>
  <c r="S8" i="4"/>
  <c r="AD7" i="4"/>
  <c r="AC7" i="4"/>
  <c r="AB7" i="4"/>
  <c r="AA7" i="4"/>
  <c r="Z7" i="4"/>
  <c r="Y7" i="4"/>
  <c r="X7" i="4"/>
  <c r="W7" i="4"/>
  <c r="V7" i="4"/>
  <c r="U7" i="4"/>
  <c r="T7" i="4"/>
  <c r="S7" i="4"/>
  <c r="AD6" i="4"/>
  <c r="AC6" i="4"/>
  <c r="AB6" i="4"/>
  <c r="AA6" i="4"/>
  <c r="Z6" i="4"/>
  <c r="Y6" i="4"/>
  <c r="X6" i="4"/>
  <c r="W6" i="4"/>
  <c r="V6" i="4"/>
  <c r="U6" i="4"/>
  <c r="T6" i="4"/>
  <c r="S6" i="4"/>
  <c r="AD5" i="4"/>
  <c r="AC5" i="4"/>
  <c r="AB5" i="4"/>
  <c r="AA5" i="4"/>
  <c r="Z5" i="4"/>
  <c r="Y5" i="4"/>
  <c r="X5" i="4"/>
  <c r="W5" i="4"/>
  <c r="V5" i="4"/>
  <c r="U5" i="4"/>
  <c r="T5" i="4"/>
  <c r="S5" i="4"/>
  <c r="AD4" i="4"/>
  <c r="AC4" i="4"/>
  <c r="AB4" i="4"/>
  <c r="AB12" i="4" s="1"/>
  <c r="AA4" i="4"/>
  <c r="Z4" i="4"/>
  <c r="Y4" i="4"/>
  <c r="X4" i="4"/>
  <c r="W4" i="4"/>
  <c r="V4" i="4"/>
  <c r="U4" i="4"/>
  <c r="T4" i="4"/>
  <c r="T12" i="4" s="1"/>
  <c r="S4" i="4"/>
  <c r="S12" i="4" s="1"/>
  <c r="AC12" i="4" l="1"/>
  <c r="AB27" i="4"/>
  <c r="AB29" i="4" s="1"/>
  <c r="V12" i="4"/>
  <c r="AD12" i="4"/>
  <c r="U27" i="4"/>
  <c r="U29" i="4" s="1"/>
  <c r="AC27" i="4"/>
  <c r="AC29" i="4" s="1"/>
  <c r="W12" i="4"/>
  <c r="W31" i="4" s="1"/>
  <c r="V27" i="4"/>
  <c r="V29" i="4" s="1"/>
  <c r="AD27" i="4"/>
  <c r="AD29" i="4" s="1"/>
  <c r="X12" i="4"/>
  <c r="W27" i="4"/>
  <c r="W29" i="4" s="1"/>
  <c r="H98" i="4"/>
  <c r="Y12" i="4"/>
  <c r="Y27" i="4"/>
  <c r="Y29" i="4" s="1"/>
  <c r="T27" i="4"/>
  <c r="T29" i="4" s="1"/>
  <c r="Z12" i="4"/>
  <c r="Z31" i="4" s="1"/>
  <c r="AF36" i="4"/>
  <c r="AA12" i="4"/>
  <c r="AA14" i="4" s="1"/>
  <c r="AF35" i="4"/>
  <c r="U12" i="4"/>
  <c r="AF37" i="4"/>
  <c r="AF5" i="4"/>
  <c r="AF6" i="4"/>
  <c r="AF7" i="4"/>
  <c r="AF8" i="4"/>
  <c r="AF9" i="4"/>
  <c r="AF10" i="4"/>
  <c r="AF11" i="4"/>
  <c r="AF20" i="4"/>
  <c r="AF21" i="4"/>
  <c r="AF22" i="4"/>
  <c r="AF23" i="4"/>
  <c r="AF24" i="4"/>
  <c r="AF25" i="4"/>
  <c r="S31" i="4"/>
  <c r="S14" i="4"/>
  <c r="Y14" i="4"/>
  <c r="AC31" i="4"/>
  <c r="AC14" i="4"/>
  <c r="T14" i="4"/>
  <c r="V14" i="4"/>
  <c r="X31" i="4"/>
  <c r="X14" i="4"/>
  <c r="AB31" i="4"/>
  <c r="AB14" i="4"/>
  <c r="AD31" i="4"/>
  <c r="AD14" i="4"/>
  <c r="S29" i="4"/>
  <c r="AF4" i="4"/>
  <c r="AF19" i="4"/>
  <c r="W14" i="4" l="1"/>
  <c r="U31" i="4"/>
  <c r="V31" i="4"/>
  <c r="T31" i="4"/>
  <c r="AF29" i="4"/>
  <c r="Y31" i="4"/>
  <c r="AF27" i="4"/>
  <c r="Z14" i="4"/>
  <c r="AA31" i="4"/>
  <c r="AF12" i="4"/>
  <c r="AF33" i="4"/>
  <c r="U14" i="4"/>
  <c r="AF17" i="4"/>
  <c r="AF2" i="4"/>
  <c r="AF14" i="4" l="1"/>
</calcChain>
</file>

<file path=xl/sharedStrings.xml><?xml version="1.0" encoding="utf-8"?>
<sst xmlns="http://schemas.openxmlformats.org/spreadsheetml/2006/main" count="522" uniqueCount="150">
  <si>
    <t>Назва заходу</t>
  </si>
  <si>
    <t>Орієнтовні строки</t>
  </si>
  <si>
    <t>Напрямок використання бюджетних коштів</t>
  </si>
  <si>
    <t>№п/п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</si>
  <si>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</si>
  <si>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</si>
  <si>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</si>
  <si>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</si>
  <si>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</si>
  <si>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</si>
  <si>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</si>
  <si>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</si>
  <si>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</si>
  <si>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</si>
  <si>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</si>
  <si>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</si>
  <si>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</si>
  <si>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</si>
  <si>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</si>
  <si>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</si>
  <si>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</si>
  <si>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</si>
  <si>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</si>
  <si>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</si>
  <si>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</si>
  <si>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</si>
  <si>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</si>
  <si>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</si>
  <si>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</si>
  <si>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</si>
  <si>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</si>
  <si>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</si>
  <si>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</si>
  <si>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</si>
  <si>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управління культури і туризму, краєзнавчий музей ім. І. Спаського</t>
  </si>
  <si>
    <t>Відзначення Дня Конституції України</t>
  </si>
  <si>
    <t>управліня культури і туризму</t>
  </si>
  <si>
    <t>протягом року</t>
  </si>
  <si>
    <t>художники, музиканти, літератори Ніжина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</si>
  <si>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</si>
  <si>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</si>
  <si>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</si>
  <si>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</si>
  <si>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</si>
  <si>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</si>
  <si>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</si>
  <si>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</si>
  <si>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</si>
  <si>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</si>
  <si>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Проведення відкритого фестивалю-конкурсу музичного мистецтва ім. Івана Синиці "Пливи, мій віночку"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</si>
  <si>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</si>
  <si>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</si>
  <si>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</si>
  <si>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</si>
  <si>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 xml:space="preserve">Відзначення Дня Героїв Небесної Сотні </t>
  </si>
  <si>
    <t>територіальна громада, мистецька спільнота</t>
  </si>
  <si>
    <t>творчі аматорські колективи міста та ТГ регіону</t>
  </si>
  <si>
    <t>Проведення фестивалів, конкурсів, свят, івентів, вечорів, акцій, форумів, зустрічей, майстер-класів, круглих столів</t>
  </si>
  <si>
    <t>територіальна громада, музиканти міста</t>
  </si>
  <si>
    <t>квітень, травень</t>
  </si>
  <si>
    <t xml:space="preserve">Програми розвитку культури, мистецтва і охорони культурної спадщини </t>
  </si>
  <si>
    <t xml:space="preserve">Відзначення Дня вшанування учасників ліквідації наслідків аварії на Чорнобильській атомній електростанції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</si>
  <si>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</si>
  <si>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</si>
  <si>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Проведення святкування Дня міста Ніжина</t>
  </si>
  <si>
    <t xml:space="preserve">придбання продукції (квіти)
</t>
  </si>
  <si>
    <t xml:space="preserve">Відзначення Дня захисників та захисниць України  </t>
  </si>
  <si>
    <t xml:space="preserve">придбання європрапорців </t>
  </si>
  <si>
    <t xml:space="preserve"> виготовлення презентаційної продукції - 3000,00</t>
  </si>
  <si>
    <t>нагородження: придбання квітів - 2000,00; фоторамок - 2000,00, подяк - 1000,00</t>
  </si>
  <si>
    <t>День Святого Миколая. Проведення Миколаївського та Різдвяного ярмарків.</t>
  </si>
  <si>
    <t>придбання  солодощів (цукерки) - 10000,00  для вручення учасникам концертної програми, подяк та грамот - 2000,00</t>
  </si>
  <si>
    <t>Відзначення Дня українського добровольця</t>
  </si>
  <si>
    <t>Відзначення Міжнародного Дня музики</t>
  </si>
  <si>
    <t>управління культури і туризму, ДХШ, МШ</t>
  </si>
  <si>
    <t xml:space="preserve"> виготовлення (придбання) друкованої продукції</t>
  </si>
  <si>
    <t>місцеві письменники, поети, експертна рада з питань кноговидання</t>
  </si>
  <si>
    <t>придбання: сувенірів - 10000,00; квітів 3000,00; українських презентаційних костюмів та взуття  для прийому делегацій, проведення урочистостей (3 шт.) - 30000,00</t>
  </si>
  <si>
    <t>квітень травень</t>
  </si>
  <si>
    <t>придбання будматеріалів для виготовлення писанок 10000,00 для створення Великодньої території</t>
  </si>
  <si>
    <t>Відзначення Великодніх свят</t>
  </si>
  <si>
    <t>на 2025 рік</t>
  </si>
  <si>
    <t>нагородження: придбання квітів - 2000,00, грамот, подяк - 1000,00</t>
  </si>
  <si>
    <t>Відзначення 400-річчя надання місту Ніжин Магдебурзького права</t>
  </si>
  <si>
    <t>управління культури і туризму, Ніжинський краєзнавчий музей ім. І. Спаського</t>
  </si>
  <si>
    <t>Проведення культурно-мистецького арт-простору "Ніжин о’Жив"</t>
  </si>
  <si>
    <t xml:space="preserve">придбання: реквізиту (театральний грим та інше) - 10000,00;  </t>
  </si>
  <si>
    <t>Відзначення Дня пам’яті та примирення, Дня перемоги над нацизмом у Другій світовій війні - 80- річчя Великої Перемоги</t>
  </si>
  <si>
    <t xml:space="preserve">Відзначення 211-річниці з дня народження видатного українського поета Т.Г. Шевченка </t>
  </si>
  <si>
    <t>Відзначення Дня Європи: мистецький простір (фото-сушка, вуличне полотнище євроцінностей)</t>
  </si>
  <si>
    <t xml:space="preserve">Відзначення 164-річниці з дня перепоховання Т.Г. Шевченка </t>
  </si>
  <si>
    <t xml:space="preserve">Відзначення Дня Державного Прапора України та 34-річниці незалежності України  </t>
  </si>
  <si>
    <t xml:space="preserve">квіти -3000,00; прапори 10 шт. х 700,00 = 7000,00
</t>
  </si>
  <si>
    <t xml:space="preserve">Відзначення Дня вшанування учасників бойових дій на території інших держав і 36-ї річниці виведення військ колишнього СРСР з Республіки Афганістан </t>
  </si>
  <si>
    <t>Відзначення 171-річниці з дня народження першої народної артистки України Марії Заньковецької</t>
  </si>
  <si>
    <t>нагородження: придбання квітів - 1500; грамот, фоторамок - 2000,00</t>
  </si>
  <si>
    <t>придбання квітів - 2000,00; подяк, грамот, фоторамок - 25000</t>
  </si>
  <si>
    <t>нагородження: придбання дипломів, фоторамок - 4000,00; квітів - 4000,00;  друкованої продукції 4000,00; оплата послуг з харчування - 6000,00</t>
  </si>
  <si>
    <t>нагородження: придбання продукції: (квіти) - 5000,00, (грамоти, подяки, фоторамки) 3000,00</t>
  </si>
  <si>
    <t>Відзначення 92-річчя пам’яті жертв Голодомору</t>
  </si>
  <si>
    <t>відзначення: придбання продукції (квіти) - 3000; дипломів, подяк, фоторамок 2000,00</t>
  </si>
  <si>
    <t>Видання друкованої продукції, книг, музейнийх видань, каталогів, енциклопедій,  альбомів, збірників, брошур, тощо;</t>
  </si>
  <si>
    <t>придбання оригінальних дипломів, грамот, подяк, фоторамок  - 3000,00; квітів - 2000,00; канцтоварів - 2000,00; реквізиту, кубків, статуеток - 5000,00; сувенірів - 5000,00; банерів - 30000,00; афіш - 3000,00;   послуги з проживання - 30000,00 членів журі, делегацій, запрошених гостей: (люкс -10 х 750,00 = 7500,00, 2-місний 17 х 600,00 =10200,00, 3-місний 15 х 820,00 = 12300,00)</t>
  </si>
  <si>
    <t xml:space="preserve">Додаток 
до Програми розвитку культури, мистецтва і охорони культурної спадщини на 2025 рік </t>
  </si>
  <si>
    <t>Послуги з харчування учасників урочистостей - 10000,00, виготовлення (придбання) роздаткового матеріалу - 5000,00; придбання сувенірної продукції - 10000,00, придбання банеру - 10000,00</t>
  </si>
  <si>
    <t>придбання продукції (прапори) для проведення  урочистостей 10 шт. х 700,00 = 7000,00</t>
  </si>
  <si>
    <t xml:space="preserve">управління культури і  </t>
  </si>
  <si>
    <t xml:space="preserve">придбання банеру - 19500,00 </t>
  </si>
  <si>
    <t>придбання продукції (меморіальні дошки - 47 000,00; меморіальні стенди - 202800,00 в т.ч.: придбання (виготовлення) -97800,00, встановлення (монтаж)- 85000,00); послуги з ретушування фотографій - 13000,00; придбання квітів - 10000,00)</t>
  </si>
  <si>
    <t>Відзначення 20-річчя від дня заснуваннязразкового аматорського ансамблю бального танцю "ШАНС" Ніжинської хореографічної школи</t>
  </si>
  <si>
    <t>квітень</t>
  </si>
  <si>
    <t>Відзначення 45-річчя від дня заснування аматорського ансамблю бального танцю "РИТМ"</t>
  </si>
  <si>
    <t>управління культури і туризму, КЗ ПМО "Ніжинська хореографічна школа"</t>
  </si>
  <si>
    <t>танцювальні сукні (15 шт.)</t>
  </si>
  <si>
    <t xml:space="preserve">Всього: </t>
  </si>
  <si>
    <t>разом</t>
  </si>
  <si>
    <t>квіти</t>
  </si>
  <si>
    <t>призи</t>
  </si>
  <si>
    <t>канц</t>
  </si>
  <si>
    <t>реквізит</t>
  </si>
  <si>
    <t>друк</t>
  </si>
  <si>
    <t>костюми</t>
  </si>
  <si>
    <t>музінстр</t>
  </si>
  <si>
    <t>стенди</t>
  </si>
  <si>
    <t>кошторис поч</t>
  </si>
  <si>
    <t>зміни</t>
  </si>
  <si>
    <t>організація</t>
  </si>
  <si>
    <t>прож</t>
  </si>
  <si>
    <t>відео</t>
  </si>
  <si>
    <t>інші</t>
  </si>
  <si>
    <t>авто</t>
  </si>
  <si>
    <t>монтаж</t>
  </si>
  <si>
    <t>місяць</t>
  </si>
  <si>
    <t xml:space="preserve"> відзначення- нагородження кращих вихованців: відзнаки-подарунки -34 000,00; подяки- 500,00; квіти- 500,00</t>
  </si>
  <si>
    <t xml:space="preserve">квіти </t>
  </si>
  <si>
    <t>р=прож</t>
  </si>
  <si>
    <t>прищи</t>
  </si>
  <si>
    <t xml:space="preserve">придбання реквізиту "український орнамент" - 5000,00 </t>
  </si>
  <si>
    <t xml:space="preserve"> виготовлення презентаційної продукції - 500,00</t>
  </si>
  <si>
    <t>нагородження: придбання дипломів, фоторамок - 6000,00; квітів - 700,00;  друкованої продукції 4000,00; оплата послуг з харчування - 6000,00</t>
  </si>
  <si>
    <t>нагородження: придбання продукції: (квіти) - 3000,00, (грамоти, подяки, фоторамки) 3000,00</t>
  </si>
  <si>
    <t>нагородження: придбання грамот, подяк, фоторамок - 1000,00</t>
  </si>
  <si>
    <t>придбання: банеру - 10000,00; українських презентаційних костюмів та взуття  для прийому делегацій, проведення урочистостей (3 шт.) - 30000,00</t>
  </si>
  <si>
    <t>нагородження: придбання фоторамок - 2500,00, подяк - 500,00</t>
  </si>
  <si>
    <t xml:space="preserve">Придбання подарунків (сувенірної продукції)  для переможців конкурсів - 5000,00; придбання міні-скульптури "Магдебурзькому праву -400" - 41000,00, придбання постаменту для міні-скульптури "Магдебурзькому праву - 400" - 5000,00 </t>
  </si>
  <si>
    <t>придбання оригінальних дипломів, грамот, подяк, фоторамок  - 5000,00; квітів - 2000,00; канцтоварів - 2000,00; сувенірів - 8000,00</t>
  </si>
  <si>
    <t>відзначення- нагородження кращих вихованців: відзнака-подарунок -34 000,00; подяки- 500,00; квіти- 500,00</t>
  </si>
  <si>
    <t>придбання подарунків - танцювальні сукні (15 шт.)</t>
  </si>
  <si>
    <t>придбання квітів - 2000,00; подяк, грамот, фоторамок - 2500</t>
  </si>
  <si>
    <t>придбання квітів - 10000,00;
придбання продукції (меморіальні дошки) - 90 000,00; 
меморіальні стенди - 164900,00 в т.ч.: придбання (виготовлення) -65900,00, монтаж (встановлення, укріплення, тощо)- 80000,00, послуги з ретушування фотографій - 19000,00)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</si>
</sst>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8" x14ac:knownFonts="1">
    <font>
      <sz val="11"/>
      <color theme="1"/>
      <name val="Calibri"/>
      <family val="2"/>
      <charset val="1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3" borderId="0" xfId="0" applyFont="1" applyFill="1"/>
    <xf numFmtId="0" fontId="5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/>
    </xf>
    <xf numFmtId="2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0" fontId="6" fillId="0" borderId="0" xfId="0" applyFont="1"/>
    <xf numFmtId="0" fontId="6" fillId="4" borderId="0" xfId="0" applyFont="1" applyFill="1"/>
    <xf numFmtId="0" fontId="7" fillId="4" borderId="0" xfId="0" applyFont="1" applyFill="1"/>
    <xf numFmtId="0" fontId="6" fillId="0" borderId="1" xfId="0" applyFont="1" applyBorder="1"/>
    <xf numFmtId="0" fontId="6" fillId="4" borderId="1" xfId="0" applyFont="1" applyFill="1" applyBorder="1"/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center"/>
    </xf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2" fontId="1" fillId="6" borderId="1" xfId="0" applyNumberFormat="1" applyFont="1" applyFill="1" applyBorder="1" applyAlignment="1">
      <alignment horizontal="center" vertical="top"/>
    </xf>
    <xf numFmtId="0" fontId="1" fillId="6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/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2" fontId="1" fillId="7" borderId="1" xfId="0" applyNumberFormat="1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center"/>
    </xf>
    <xf numFmtId="0" fontId="1" fillId="7" borderId="0" xfId="0" applyFont="1" applyFill="1"/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vertical="top" wrapText="1"/>
    </xf>
    <xf numFmtId="2" fontId="1" fillId="8" borderId="1" xfId="0" applyNumberFormat="1" applyFont="1" applyFill="1" applyBorder="1" applyAlignment="1">
      <alignment horizontal="center" vertical="top"/>
    </xf>
    <xf numFmtId="0" fontId="1" fillId="8" borderId="2" xfId="0" applyFont="1" applyFill="1" applyBorder="1" applyAlignment="1">
      <alignment horizontal="center" vertical="center"/>
    </xf>
    <xf numFmtId="0" fontId="1" fillId="8" borderId="0" xfId="0" applyFont="1" applyFill="1"/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horizontal="center" vertical="top" wrapText="1"/>
    </xf>
    <xf numFmtId="2" fontId="1" fillId="9" borderId="1" xfId="0" applyNumberFormat="1" applyFont="1" applyFill="1" applyBorder="1" applyAlignment="1">
      <alignment horizontal="center" vertical="top"/>
    </xf>
    <xf numFmtId="0" fontId="1" fillId="9" borderId="0" xfId="0" applyFont="1" applyFill="1"/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center" vertical="top" wrapText="1"/>
    </xf>
    <xf numFmtId="2" fontId="1" fillId="10" borderId="1" xfId="0" applyNumberFormat="1" applyFont="1" applyFill="1" applyBorder="1" applyAlignment="1">
      <alignment horizontal="center" vertical="top"/>
    </xf>
    <xf numFmtId="0" fontId="1" fillId="10" borderId="2" xfId="0" applyFont="1" applyFill="1" applyBorder="1" applyAlignment="1">
      <alignment horizontal="center" vertical="center"/>
    </xf>
    <xf numFmtId="0" fontId="1" fillId="10" borderId="0" xfId="0" applyFont="1" applyFill="1"/>
    <xf numFmtId="0" fontId="1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horizontal="center" vertical="top" wrapText="1"/>
    </xf>
    <xf numFmtId="2" fontId="1" fillId="11" borderId="1" xfId="0" applyNumberFormat="1" applyFont="1" applyFill="1" applyBorder="1" applyAlignment="1">
      <alignment horizontal="center" vertical="top"/>
    </xf>
    <xf numFmtId="0" fontId="1" fillId="11" borderId="1" xfId="0" applyFont="1" applyFill="1" applyBorder="1" applyAlignment="1">
      <alignment horizontal="center" vertical="center" wrapText="1"/>
    </xf>
    <xf numFmtId="0" fontId="1" fillId="11" borderId="0" xfId="0" applyFont="1" applyFill="1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2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2" fontId="1" fillId="0" borderId="0" xfId="0" applyNumberFormat="1" applyFont="1"/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10" zoomScale="80" zoomScaleNormal="80" zoomScaleSheetLayoutView="100" workbookViewId="0">
      <selection activeCell="F45" sqref="F45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customWidth="1"/>
    <col min="5" max="5" width="21.42578125" style="2" customWidth="1"/>
    <col min="6" max="6" width="56.28515625" style="2" customWidth="1"/>
    <col min="7" max="7" width="13.28515625" style="38" customWidth="1"/>
    <col min="8" max="8" width="13.42578125" style="13" customWidth="1"/>
    <col min="9" max="9" width="11.5703125" style="2" bestFit="1" customWidth="1"/>
    <col min="10" max="10" width="10" style="2" bestFit="1" customWidth="1"/>
    <col min="11" max="11" width="9.140625" style="2"/>
    <col min="12" max="12" width="11.5703125" style="2" bestFit="1" customWidth="1"/>
    <col min="13" max="16384" width="9.140625" style="2"/>
  </cols>
  <sheetData>
    <row r="1" spans="1:11" ht="45.2" customHeight="1" x14ac:dyDescent="0.25">
      <c r="F1" s="121" t="s">
        <v>103</v>
      </c>
      <c r="G1" s="121"/>
      <c r="H1" s="121"/>
    </row>
    <row r="2" spans="1:11" ht="20.25" x14ac:dyDescent="0.25">
      <c r="A2" s="122"/>
      <c r="B2" s="122"/>
      <c r="C2" s="122"/>
      <c r="D2" s="122"/>
      <c r="E2" s="122"/>
      <c r="F2" s="122"/>
      <c r="G2" s="33"/>
      <c r="I2" s="13"/>
    </row>
    <row r="3" spans="1:11" ht="20.25" x14ac:dyDescent="0.25">
      <c r="A3" s="14"/>
      <c r="B3" s="14"/>
      <c r="C3" s="14"/>
      <c r="D3" s="14"/>
      <c r="E3" s="14"/>
      <c r="F3" s="14"/>
      <c r="G3" s="33"/>
      <c r="I3" s="13"/>
    </row>
    <row r="4" spans="1:11" ht="20.25" x14ac:dyDescent="0.25">
      <c r="A4" s="14"/>
      <c r="B4" s="123" t="s">
        <v>4</v>
      </c>
      <c r="C4" s="123"/>
      <c r="D4" s="123"/>
      <c r="E4" s="123"/>
      <c r="F4" s="14"/>
      <c r="G4" s="33"/>
      <c r="I4" s="13"/>
    </row>
    <row r="5" spans="1:11" ht="39" customHeight="1" x14ac:dyDescent="0.25">
      <c r="A5" s="14"/>
      <c r="B5" s="122" t="s">
        <v>60</v>
      </c>
      <c r="C5" s="122"/>
      <c r="D5" s="122"/>
      <c r="E5" s="122"/>
      <c r="F5" s="14"/>
      <c r="G5" s="33"/>
      <c r="I5" s="13"/>
    </row>
    <row r="6" spans="1:11" ht="20.25" x14ac:dyDescent="0.25">
      <c r="A6" s="13"/>
      <c r="B6" s="13"/>
      <c r="C6" s="14" t="s">
        <v>81</v>
      </c>
      <c r="D6" s="13"/>
      <c r="E6" s="13"/>
      <c r="F6" s="13"/>
      <c r="G6" s="33"/>
      <c r="I6" s="13"/>
    </row>
    <row r="8" spans="1:11" s="16" customFormat="1" ht="44.25" customHeight="1" x14ac:dyDescent="0.2">
      <c r="A8" s="18" t="s">
        <v>3</v>
      </c>
      <c r="B8" s="18" t="s">
        <v>0</v>
      </c>
      <c r="C8" s="19" t="s">
        <v>1</v>
      </c>
      <c r="D8" s="19" t="s">
        <v>5</v>
      </c>
      <c r="E8" s="18" t="s">
        <v>6</v>
      </c>
      <c r="F8" s="18" t="s">
        <v>2</v>
      </c>
      <c r="G8" s="34" t="s">
        <v>7</v>
      </c>
      <c r="H8" s="15" t="s">
        <v>43</v>
      </c>
      <c r="I8" s="16">
        <v>2210</v>
      </c>
      <c r="J8" s="16">
        <v>2240</v>
      </c>
      <c r="K8" s="16">
        <v>3110</v>
      </c>
    </row>
    <row r="9" spans="1:11" ht="30" x14ac:dyDescent="0.25">
      <c r="A9" s="111">
        <v>1</v>
      </c>
      <c r="B9" s="112" t="s">
        <v>8</v>
      </c>
      <c r="C9" s="113" t="s">
        <v>22</v>
      </c>
      <c r="D9" s="114" t="s">
        <v>52</v>
      </c>
      <c r="E9" s="115" t="s">
        <v>9</v>
      </c>
      <c r="F9" s="116" t="s">
        <v>10</v>
      </c>
      <c r="G9" s="117">
        <v>1000</v>
      </c>
      <c r="H9" s="111" t="s">
        <v>44</v>
      </c>
    </row>
    <row r="10" spans="1:11" ht="30" x14ac:dyDescent="0.25">
      <c r="A10" s="10">
        <v>2</v>
      </c>
      <c r="B10" s="1" t="s">
        <v>11</v>
      </c>
      <c r="C10" s="9" t="s">
        <v>22</v>
      </c>
      <c r="D10" s="3" t="s">
        <v>52</v>
      </c>
      <c r="E10" s="1" t="s">
        <v>12</v>
      </c>
      <c r="F10" s="11" t="s">
        <v>10</v>
      </c>
      <c r="G10" s="36">
        <v>1000</v>
      </c>
      <c r="H10" s="10" t="s">
        <v>44</v>
      </c>
    </row>
    <row r="11" spans="1:11" ht="58.5" customHeight="1" x14ac:dyDescent="0.25">
      <c r="A11" s="10">
        <v>3</v>
      </c>
      <c r="B11" s="1" t="s">
        <v>93</v>
      </c>
      <c r="C11" s="9" t="s">
        <v>14</v>
      </c>
      <c r="D11" s="3" t="s">
        <v>52</v>
      </c>
      <c r="E11" s="1" t="s">
        <v>13</v>
      </c>
      <c r="F11" s="11" t="s">
        <v>42</v>
      </c>
      <c r="G11" s="36">
        <v>1000</v>
      </c>
      <c r="H11" s="10" t="s">
        <v>44</v>
      </c>
    </row>
    <row r="12" spans="1:11" ht="58.5" customHeight="1" x14ac:dyDescent="0.25">
      <c r="A12" s="10">
        <v>4</v>
      </c>
      <c r="B12" s="1" t="s">
        <v>111</v>
      </c>
      <c r="C12" s="9" t="s">
        <v>14</v>
      </c>
      <c r="D12" s="3" t="s">
        <v>55</v>
      </c>
      <c r="E12" s="1" t="s">
        <v>112</v>
      </c>
      <c r="F12" s="1" t="s">
        <v>146</v>
      </c>
      <c r="G12" s="36">
        <v>35000</v>
      </c>
      <c r="H12" s="10" t="s">
        <v>44</v>
      </c>
    </row>
    <row r="13" spans="1:11" ht="30" x14ac:dyDescent="0.25">
      <c r="A13" s="10">
        <v>5</v>
      </c>
      <c r="B13" s="4" t="s">
        <v>54</v>
      </c>
      <c r="C13" s="9" t="s">
        <v>14</v>
      </c>
      <c r="D13" s="3" t="s">
        <v>50</v>
      </c>
      <c r="E13" s="1" t="s">
        <v>9</v>
      </c>
      <c r="F13" s="1" t="s">
        <v>42</v>
      </c>
      <c r="G13" s="36">
        <v>2000</v>
      </c>
      <c r="H13" s="10"/>
    </row>
    <row r="14" spans="1:11" ht="60" x14ac:dyDescent="0.25">
      <c r="A14" s="10">
        <v>6</v>
      </c>
      <c r="B14" s="4" t="s">
        <v>31</v>
      </c>
      <c r="C14" s="9" t="s">
        <v>30</v>
      </c>
      <c r="D14" s="3" t="s">
        <v>55</v>
      </c>
      <c r="E14" s="1" t="s">
        <v>15</v>
      </c>
      <c r="F14" s="1" t="s">
        <v>141</v>
      </c>
      <c r="G14" s="36">
        <v>1000</v>
      </c>
      <c r="H14" s="118" t="s">
        <v>44</v>
      </c>
    </row>
    <row r="15" spans="1:11" ht="30" x14ac:dyDescent="0.25">
      <c r="A15" s="10">
        <v>7</v>
      </c>
      <c r="B15" s="4" t="s">
        <v>72</v>
      </c>
      <c r="C15" s="9" t="s">
        <v>30</v>
      </c>
      <c r="D15" s="3" t="s">
        <v>50</v>
      </c>
      <c r="E15" s="1" t="s">
        <v>9</v>
      </c>
      <c r="F15" s="1" t="s">
        <v>10</v>
      </c>
      <c r="G15" s="36">
        <v>1000</v>
      </c>
      <c r="H15" s="118"/>
    </row>
    <row r="16" spans="1:11" ht="45" x14ac:dyDescent="0.25">
      <c r="A16" s="10">
        <v>8</v>
      </c>
      <c r="B16" s="1" t="s">
        <v>88</v>
      </c>
      <c r="C16" s="9" t="s">
        <v>30</v>
      </c>
      <c r="D16" s="3" t="s">
        <v>50</v>
      </c>
      <c r="E16" s="1" t="s">
        <v>9</v>
      </c>
      <c r="F16" s="11" t="s">
        <v>42</v>
      </c>
      <c r="G16" s="36">
        <v>1000</v>
      </c>
      <c r="H16" s="118" t="s">
        <v>44</v>
      </c>
    </row>
    <row r="17" spans="1:8" ht="78.75" x14ac:dyDescent="0.25">
      <c r="A17" s="10">
        <v>9</v>
      </c>
      <c r="B17" s="1" t="s">
        <v>83</v>
      </c>
      <c r="C17" s="9" t="s">
        <v>30</v>
      </c>
      <c r="D17" s="3" t="s">
        <v>52</v>
      </c>
      <c r="E17" s="1" t="s">
        <v>84</v>
      </c>
      <c r="F17" s="120" t="s">
        <v>144</v>
      </c>
      <c r="G17" s="36">
        <v>51000</v>
      </c>
      <c r="H17" s="118"/>
    </row>
    <row r="18" spans="1:8" ht="60" x14ac:dyDescent="0.25">
      <c r="A18" s="10">
        <v>10</v>
      </c>
      <c r="B18" s="4" t="s">
        <v>109</v>
      </c>
      <c r="C18" s="9" t="s">
        <v>110</v>
      </c>
      <c r="D18" s="3" t="s">
        <v>55</v>
      </c>
      <c r="E18" s="1" t="s">
        <v>112</v>
      </c>
      <c r="F18" s="120" t="s">
        <v>147</v>
      </c>
      <c r="G18" s="36">
        <v>45000</v>
      </c>
      <c r="H18" s="118" t="s">
        <v>44</v>
      </c>
    </row>
    <row r="19" spans="1:8" ht="31.5" x14ac:dyDescent="0.25">
      <c r="A19" s="10">
        <v>11</v>
      </c>
      <c r="B19" s="1" t="s">
        <v>80</v>
      </c>
      <c r="C19" s="3" t="s">
        <v>78</v>
      </c>
      <c r="D19" s="3" t="s">
        <v>52</v>
      </c>
      <c r="E19" s="1" t="s">
        <v>9</v>
      </c>
      <c r="F19" s="29" t="s">
        <v>79</v>
      </c>
      <c r="G19" s="36">
        <v>10000</v>
      </c>
      <c r="H19" s="118"/>
    </row>
    <row r="20" spans="1:8" ht="45" x14ac:dyDescent="0.25">
      <c r="A20" s="10">
        <v>12</v>
      </c>
      <c r="B20" s="1" t="s">
        <v>18</v>
      </c>
      <c r="C20" s="9" t="s">
        <v>17</v>
      </c>
      <c r="D20" s="3" t="s">
        <v>52</v>
      </c>
      <c r="E20" s="1" t="s">
        <v>9</v>
      </c>
      <c r="F20" s="1" t="s">
        <v>10</v>
      </c>
      <c r="G20" s="36">
        <v>1000</v>
      </c>
      <c r="H20" s="118" t="s">
        <v>44</v>
      </c>
    </row>
    <row r="21" spans="1:8" ht="30" x14ac:dyDescent="0.25">
      <c r="A21" s="10">
        <v>13</v>
      </c>
      <c r="B21" s="1" t="s">
        <v>85</v>
      </c>
      <c r="C21" s="9" t="s">
        <v>16</v>
      </c>
      <c r="D21" s="3" t="s">
        <v>52</v>
      </c>
      <c r="E21" s="1" t="s">
        <v>9</v>
      </c>
      <c r="F21" s="1" t="s">
        <v>86</v>
      </c>
      <c r="G21" s="36">
        <v>10000</v>
      </c>
      <c r="H21" s="118" t="s">
        <v>44</v>
      </c>
    </row>
    <row r="22" spans="1:8" ht="45" x14ac:dyDescent="0.25">
      <c r="A22" s="10">
        <v>14</v>
      </c>
      <c r="B22" s="1" t="s">
        <v>64</v>
      </c>
      <c r="C22" s="3" t="s">
        <v>59</v>
      </c>
      <c r="D22" s="3" t="s">
        <v>52</v>
      </c>
      <c r="E22" s="1" t="s">
        <v>13</v>
      </c>
      <c r="F22" s="1" t="s">
        <v>142</v>
      </c>
      <c r="G22" s="36">
        <v>40000</v>
      </c>
      <c r="H22" s="118" t="s">
        <v>44</v>
      </c>
    </row>
    <row r="23" spans="1:8" ht="60" x14ac:dyDescent="0.25">
      <c r="A23" s="10">
        <v>15</v>
      </c>
      <c r="B23" s="1" t="s">
        <v>87</v>
      </c>
      <c r="C23" s="9" t="s">
        <v>16</v>
      </c>
      <c r="D23" s="3" t="s">
        <v>52</v>
      </c>
      <c r="E23" s="1" t="s">
        <v>9</v>
      </c>
      <c r="F23" s="1" t="s">
        <v>10</v>
      </c>
      <c r="G23" s="36">
        <v>200</v>
      </c>
      <c r="H23" s="118" t="s">
        <v>44</v>
      </c>
    </row>
    <row r="24" spans="1:8" ht="45" x14ac:dyDescent="0.25">
      <c r="A24" s="10">
        <v>16</v>
      </c>
      <c r="B24" s="1" t="s">
        <v>89</v>
      </c>
      <c r="C24" s="9" t="s">
        <v>16</v>
      </c>
      <c r="D24" s="3" t="s">
        <v>52</v>
      </c>
      <c r="E24" s="1" t="s">
        <v>9</v>
      </c>
      <c r="F24" s="1" t="s">
        <v>67</v>
      </c>
      <c r="G24" s="36">
        <v>1500</v>
      </c>
      <c r="H24" s="118" t="s">
        <v>44</v>
      </c>
    </row>
    <row r="25" spans="1:8" ht="30" x14ac:dyDescent="0.25">
      <c r="A25" s="10">
        <v>17</v>
      </c>
      <c r="B25" s="1" t="s">
        <v>90</v>
      </c>
      <c r="C25" s="9" t="s">
        <v>16</v>
      </c>
      <c r="D25" s="3" t="s">
        <v>52</v>
      </c>
      <c r="E25" s="1" t="s">
        <v>9</v>
      </c>
      <c r="F25" s="11" t="s">
        <v>10</v>
      </c>
      <c r="G25" s="36">
        <v>1000</v>
      </c>
      <c r="H25" s="118" t="s">
        <v>44</v>
      </c>
    </row>
    <row r="26" spans="1:8" ht="30" x14ac:dyDescent="0.25">
      <c r="A26" s="10">
        <v>18</v>
      </c>
      <c r="B26" s="1" t="s">
        <v>35</v>
      </c>
      <c r="C26" s="9" t="s">
        <v>33</v>
      </c>
      <c r="D26" s="3" t="s">
        <v>52</v>
      </c>
      <c r="E26" s="1" t="s">
        <v>36</v>
      </c>
      <c r="F26" s="1" t="s">
        <v>105</v>
      </c>
      <c r="G26" s="36">
        <v>7000</v>
      </c>
      <c r="H26" s="118" t="s">
        <v>44</v>
      </c>
    </row>
    <row r="27" spans="1:8" ht="45" x14ac:dyDescent="0.25">
      <c r="A27" s="10">
        <v>19</v>
      </c>
      <c r="B27" s="1" t="s">
        <v>91</v>
      </c>
      <c r="C27" s="9" t="s">
        <v>19</v>
      </c>
      <c r="D27" s="3" t="s">
        <v>52</v>
      </c>
      <c r="E27" s="1" t="s">
        <v>13</v>
      </c>
      <c r="F27" s="1" t="s">
        <v>92</v>
      </c>
      <c r="G27" s="36">
        <v>10000</v>
      </c>
      <c r="H27" s="118" t="s">
        <v>44</v>
      </c>
    </row>
    <row r="28" spans="1:8" ht="75" x14ac:dyDescent="0.25">
      <c r="A28" s="10">
        <v>20</v>
      </c>
      <c r="B28" s="1" t="s">
        <v>48</v>
      </c>
      <c r="C28" s="9" t="s">
        <v>19</v>
      </c>
      <c r="D28" s="3" t="s">
        <v>52</v>
      </c>
      <c r="E28" s="1" t="s">
        <v>9</v>
      </c>
      <c r="F28" s="1" t="s">
        <v>65</v>
      </c>
      <c r="G28" s="36">
        <v>4000</v>
      </c>
      <c r="H28" s="118" t="s">
        <v>44</v>
      </c>
    </row>
    <row r="29" spans="1:8" ht="30" x14ac:dyDescent="0.25">
      <c r="A29" s="10">
        <v>21</v>
      </c>
      <c r="B29" s="1" t="s">
        <v>47</v>
      </c>
      <c r="C29" s="9" t="s">
        <v>19</v>
      </c>
      <c r="D29" s="3" t="s">
        <v>52</v>
      </c>
      <c r="E29" s="1" t="s">
        <v>15</v>
      </c>
      <c r="F29" s="1" t="s">
        <v>137</v>
      </c>
      <c r="G29" s="36">
        <v>5000</v>
      </c>
      <c r="H29" s="118" t="s">
        <v>44</v>
      </c>
    </row>
    <row r="30" spans="1:8" ht="45" x14ac:dyDescent="0.25">
      <c r="A30" s="10">
        <v>22</v>
      </c>
      <c r="B30" s="1" t="s">
        <v>94</v>
      </c>
      <c r="C30" s="9" t="s">
        <v>19</v>
      </c>
      <c r="D30" s="3" t="s">
        <v>52</v>
      </c>
      <c r="E30" s="1" t="s">
        <v>9</v>
      </c>
      <c r="F30" s="1" t="s">
        <v>42</v>
      </c>
      <c r="G30" s="36">
        <v>1000</v>
      </c>
      <c r="H30" s="118" t="s">
        <v>44</v>
      </c>
    </row>
    <row r="31" spans="1:8" ht="30" x14ac:dyDescent="0.25">
      <c r="A31" s="10">
        <v>23</v>
      </c>
      <c r="B31" s="1" t="s">
        <v>28</v>
      </c>
      <c r="C31" s="9" t="s">
        <v>20</v>
      </c>
      <c r="D31" s="3" t="s">
        <v>45</v>
      </c>
      <c r="E31" s="1" t="s">
        <v>32</v>
      </c>
      <c r="F31" s="1" t="s">
        <v>95</v>
      </c>
      <c r="G31" s="36">
        <v>3500</v>
      </c>
      <c r="H31" s="118" t="s">
        <v>44</v>
      </c>
    </row>
    <row r="32" spans="1:8" ht="30" x14ac:dyDescent="0.25">
      <c r="A32" s="10">
        <v>24</v>
      </c>
      <c r="B32" s="1" t="s">
        <v>21</v>
      </c>
      <c r="C32" s="9" t="s">
        <v>20</v>
      </c>
      <c r="D32" s="3" t="s">
        <v>52</v>
      </c>
      <c r="E32" s="1" t="s">
        <v>46</v>
      </c>
      <c r="F32" s="1" t="s">
        <v>138</v>
      </c>
      <c r="G32" s="36">
        <v>500</v>
      </c>
      <c r="H32" s="118" t="s">
        <v>44</v>
      </c>
    </row>
    <row r="33" spans="1:12" ht="30" x14ac:dyDescent="0.25">
      <c r="A33" s="10">
        <v>25</v>
      </c>
      <c r="B33" s="1" t="s">
        <v>73</v>
      </c>
      <c r="C33" s="9" t="s">
        <v>23</v>
      </c>
      <c r="D33" s="3" t="s">
        <v>52</v>
      </c>
      <c r="E33" s="1" t="s">
        <v>74</v>
      </c>
      <c r="F33" s="1" t="s">
        <v>148</v>
      </c>
      <c r="G33" s="36">
        <v>4500</v>
      </c>
      <c r="H33" s="118"/>
    </row>
    <row r="34" spans="1:12" ht="45" x14ac:dyDescent="0.25">
      <c r="A34" s="10">
        <v>26</v>
      </c>
      <c r="B34" s="1" t="s">
        <v>49</v>
      </c>
      <c r="C34" s="9" t="s">
        <v>23</v>
      </c>
      <c r="D34" s="3" t="s">
        <v>56</v>
      </c>
      <c r="E34" s="1" t="s">
        <v>9</v>
      </c>
      <c r="F34" s="1" t="s">
        <v>139</v>
      </c>
      <c r="G34" s="36">
        <v>16700</v>
      </c>
      <c r="H34" s="118" t="s">
        <v>44</v>
      </c>
    </row>
    <row r="35" spans="1:12" ht="45" x14ac:dyDescent="0.25">
      <c r="A35" s="10">
        <v>27</v>
      </c>
      <c r="B35" s="1" t="s">
        <v>41</v>
      </c>
      <c r="C35" s="9" t="s">
        <v>23</v>
      </c>
      <c r="D35" s="3" t="s">
        <v>39</v>
      </c>
      <c r="E35" s="1" t="s">
        <v>40</v>
      </c>
      <c r="F35" s="1" t="s">
        <v>143</v>
      </c>
      <c r="G35" s="36">
        <v>3000</v>
      </c>
      <c r="H35" s="118" t="s">
        <v>44</v>
      </c>
    </row>
    <row r="36" spans="1:12" ht="30" x14ac:dyDescent="0.25">
      <c r="A36" s="10">
        <v>28</v>
      </c>
      <c r="B36" s="1" t="s">
        <v>66</v>
      </c>
      <c r="C36" s="9" t="s">
        <v>23</v>
      </c>
      <c r="D36" s="3" t="s">
        <v>52</v>
      </c>
      <c r="E36" s="1" t="s">
        <v>9</v>
      </c>
      <c r="F36" s="1" t="s">
        <v>10</v>
      </c>
      <c r="G36" s="36">
        <v>4000</v>
      </c>
      <c r="H36" s="118" t="s">
        <v>44</v>
      </c>
    </row>
    <row r="37" spans="1:12" ht="60" x14ac:dyDescent="0.25">
      <c r="A37" s="10">
        <v>29</v>
      </c>
      <c r="B37" s="1" t="s">
        <v>24</v>
      </c>
      <c r="C37" s="9" t="s">
        <v>25</v>
      </c>
      <c r="D37" s="3" t="s">
        <v>58</v>
      </c>
      <c r="E37" s="1" t="s">
        <v>9</v>
      </c>
      <c r="F37" s="1" t="s">
        <v>140</v>
      </c>
      <c r="G37" s="36">
        <v>6000</v>
      </c>
      <c r="H37" s="118" t="s">
        <v>44</v>
      </c>
    </row>
    <row r="38" spans="1:12" ht="30" x14ac:dyDescent="0.25">
      <c r="A38" s="10">
        <v>30</v>
      </c>
      <c r="B38" s="1" t="s">
        <v>29</v>
      </c>
      <c r="C38" s="9" t="s">
        <v>25</v>
      </c>
      <c r="D38" s="3" t="s">
        <v>52</v>
      </c>
      <c r="E38" s="1" t="s">
        <v>9</v>
      </c>
      <c r="F38" s="1" t="s">
        <v>10</v>
      </c>
      <c r="G38" s="36">
        <v>1000</v>
      </c>
      <c r="H38" s="118" t="s">
        <v>44</v>
      </c>
    </row>
    <row r="39" spans="1:12" ht="30" x14ac:dyDescent="0.25">
      <c r="A39" s="10">
        <v>31</v>
      </c>
      <c r="B39" s="1" t="s">
        <v>99</v>
      </c>
      <c r="C39" s="9" t="s">
        <v>25</v>
      </c>
      <c r="D39" s="3" t="s">
        <v>52</v>
      </c>
      <c r="E39" s="1" t="s">
        <v>9</v>
      </c>
      <c r="F39" s="1" t="s">
        <v>42</v>
      </c>
      <c r="G39" s="36">
        <v>500</v>
      </c>
      <c r="H39" s="118" t="s">
        <v>44</v>
      </c>
    </row>
    <row r="40" spans="1:12" ht="45" x14ac:dyDescent="0.25">
      <c r="A40" s="10">
        <v>32</v>
      </c>
      <c r="B40" s="1" t="s">
        <v>61</v>
      </c>
      <c r="C40" s="9" t="s">
        <v>26</v>
      </c>
      <c r="D40" s="3" t="s">
        <v>52</v>
      </c>
      <c r="E40" s="1" t="s">
        <v>9</v>
      </c>
      <c r="F40" s="1" t="s">
        <v>10</v>
      </c>
      <c r="G40" s="36">
        <v>1000</v>
      </c>
      <c r="H40" s="118" t="s">
        <v>44</v>
      </c>
    </row>
    <row r="41" spans="1:12" ht="30" x14ac:dyDescent="0.25">
      <c r="A41" s="10">
        <v>33</v>
      </c>
      <c r="B41" s="1" t="s">
        <v>27</v>
      </c>
      <c r="C41" s="9" t="s">
        <v>26</v>
      </c>
      <c r="D41" s="3" t="s">
        <v>52</v>
      </c>
      <c r="E41" s="1" t="s">
        <v>9</v>
      </c>
      <c r="F41" s="1" t="s">
        <v>42</v>
      </c>
      <c r="G41" s="36">
        <v>4000</v>
      </c>
      <c r="H41" s="118" t="s">
        <v>44</v>
      </c>
    </row>
    <row r="42" spans="1:12" ht="45" x14ac:dyDescent="0.25">
      <c r="A42" s="10">
        <v>34</v>
      </c>
      <c r="B42" s="1" t="s">
        <v>70</v>
      </c>
      <c r="C42" s="9" t="s">
        <v>26</v>
      </c>
      <c r="D42" s="3" t="s">
        <v>52</v>
      </c>
      <c r="E42" s="1" t="s">
        <v>9</v>
      </c>
      <c r="F42" s="1" t="s">
        <v>71</v>
      </c>
      <c r="G42" s="36">
        <v>12000</v>
      </c>
      <c r="H42" s="118" t="s">
        <v>44</v>
      </c>
    </row>
    <row r="43" spans="1:12" ht="90" x14ac:dyDescent="0.25">
      <c r="A43" s="10">
        <v>35</v>
      </c>
      <c r="B43" s="1" t="s">
        <v>63</v>
      </c>
      <c r="C43" s="3" t="s">
        <v>37</v>
      </c>
      <c r="D43" s="3" t="s">
        <v>38</v>
      </c>
      <c r="E43" s="1" t="s">
        <v>34</v>
      </c>
      <c r="F43" s="1" t="s">
        <v>100</v>
      </c>
      <c r="G43" s="36">
        <v>5000</v>
      </c>
      <c r="H43" s="118" t="s">
        <v>44</v>
      </c>
    </row>
    <row r="44" spans="1:12" ht="82.5" customHeight="1" x14ac:dyDescent="0.25">
      <c r="A44" s="10">
        <v>36</v>
      </c>
      <c r="B44" s="1" t="s">
        <v>101</v>
      </c>
      <c r="C44" s="3" t="s">
        <v>37</v>
      </c>
      <c r="D44" s="3" t="s">
        <v>76</v>
      </c>
      <c r="E44" s="1" t="s">
        <v>106</v>
      </c>
      <c r="F44" s="1" t="s">
        <v>75</v>
      </c>
      <c r="G44" s="36">
        <v>133000</v>
      </c>
      <c r="H44" s="118"/>
    </row>
    <row r="45" spans="1:12" ht="90" x14ac:dyDescent="0.25">
      <c r="A45" s="10">
        <v>37</v>
      </c>
      <c r="B45" s="1" t="s">
        <v>62</v>
      </c>
      <c r="C45" s="3" t="s">
        <v>37</v>
      </c>
      <c r="D45" s="3" t="s">
        <v>53</v>
      </c>
      <c r="E45" s="1" t="s">
        <v>9</v>
      </c>
      <c r="F45" s="1" t="s">
        <v>149</v>
      </c>
      <c r="G45" s="36">
        <v>264900</v>
      </c>
      <c r="H45" s="118" t="s">
        <v>44</v>
      </c>
    </row>
    <row r="46" spans="1:12" ht="60" x14ac:dyDescent="0.25">
      <c r="A46" s="10">
        <v>38</v>
      </c>
      <c r="B46" s="1" t="s">
        <v>57</v>
      </c>
      <c r="C46" s="3" t="s">
        <v>37</v>
      </c>
      <c r="D46" s="3" t="s">
        <v>51</v>
      </c>
      <c r="E46" s="1" t="s">
        <v>15</v>
      </c>
      <c r="F46" s="1" t="s">
        <v>145</v>
      </c>
      <c r="G46" s="36">
        <v>17000</v>
      </c>
      <c r="H46" s="118" t="s">
        <v>44</v>
      </c>
    </row>
    <row r="47" spans="1:12" x14ac:dyDescent="0.25">
      <c r="B47" s="30"/>
      <c r="D47" s="31"/>
      <c r="E47" s="30"/>
      <c r="F47" s="16"/>
      <c r="G47" s="32"/>
      <c r="H47" s="12"/>
      <c r="I47" s="12"/>
      <c r="J47" s="12"/>
      <c r="K47" s="12"/>
      <c r="L47" s="12"/>
    </row>
    <row r="48" spans="1:12" x14ac:dyDescent="0.25">
      <c r="D48" s="31"/>
      <c r="F48" s="2" t="s">
        <v>114</v>
      </c>
      <c r="G48" s="38">
        <f>SUM(G9:G47)</f>
        <v>706300</v>
      </c>
    </row>
  </sheetData>
  <mergeCells count="4">
    <mergeCell ref="F1:H1"/>
    <mergeCell ref="A2:F2"/>
    <mergeCell ref="B4:E4"/>
    <mergeCell ref="B5:E5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2"/>
  <sheetViews>
    <sheetView topLeftCell="A91" zoomScale="80" zoomScaleNormal="80" workbookViewId="0">
      <selection activeCell="K102" sqref="K102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hidden="1" customWidth="1"/>
    <col min="5" max="5" width="21.42578125" style="2" hidden="1" customWidth="1"/>
    <col min="6" max="6" width="56.28515625" style="2" customWidth="1"/>
    <col min="7" max="7" width="13.28515625" style="38" customWidth="1"/>
    <col min="8" max="8" width="13.42578125" style="13" customWidth="1"/>
    <col min="9" max="9" width="11.5703125" style="2" bestFit="1" customWidth="1"/>
    <col min="10" max="10" width="10" style="2" bestFit="1" customWidth="1"/>
    <col min="11" max="11" width="11.28515625" style="2" customWidth="1"/>
    <col min="12" max="12" width="11.5703125" style="2" bestFit="1" customWidth="1"/>
    <col min="13" max="13" width="11.28515625" style="2" customWidth="1"/>
    <col min="14" max="16384" width="9.140625" style="2"/>
  </cols>
  <sheetData>
    <row r="1" spans="17:32" x14ac:dyDescent="0.25"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</row>
    <row r="2" spans="17:32" x14ac:dyDescent="0.25">
      <c r="Q2" s="39"/>
      <c r="R2" s="40">
        <v>2210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41">
        <f>SUM(AF4:AF11)</f>
        <v>481800</v>
      </c>
    </row>
    <row r="3" spans="17:32" x14ac:dyDescent="0.25">
      <c r="Q3" s="39"/>
      <c r="R3" s="39"/>
      <c r="S3" s="39">
        <v>1</v>
      </c>
      <c r="T3" s="39">
        <v>2</v>
      </c>
      <c r="U3" s="39">
        <v>3</v>
      </c>
      <c r="V3" s="39">
        <v>4</v>
      </c>
      <c r="W3" s="39">
        <v>5</v>
      </c>
      <c r="X3" s="39">
        <v>6</v>
      </c>
      <c r="Y3" s="39">
        <v>7</v>
      </c>
      <c r="Z3" s="39">
        <v>8</v>
      </c>
      <c r="AA3" s="39">
        <v>9</v>
      </c>
      <c r="AB3" s="39">
        <v>10</v>
      </c>
      <c r="AC3" s="39">
        <v>11</v>
      </c>
      <c r="AD3" s="39">
        <v>12</v>
      </c>
      <c r="AE3" s="39"/>
      <c r="AF3" s="39" t="s">
        <v>115</v>
      </c>
    </row>
    <row r="4" spans="17:32" x14ac:dyDescent="0.25">
      <c r="Q4" s="39"/>
      <c r="R4" s="42" t="s">
        <v>116</v>
      </c>
      <c r="S4" s="42">
        <f t="shared" ref="S4:AD11" si="0">SUMIFS($K:$K,$J:$J,$R4,$I:$I,S$3)</f>
        <v>4000</v>
      </c>
      <c r="T4" s="42">
        <f t="shared" si="0"/>
        <v>18000</v>
      </c>
      <c r="U4" s="42">
        <f t="shared" si="0"/>
        <v>2000</v>
      </c>
      <c r="V4" s="42">
        <f t="shared" si="0"/>
        <v>1000</v>
      </c>
      <c r="W4" s="42">
        <f t="shared" si="0"/>
        <v>5000</v>
      </c>
      <c r="X4" s="42">
        <f t="shared" si="0"/>
        <v>0</v>
      </c>
      <c r="Y4" s="42">
        <f t="shared" si="0"/>
        <v>0</v>
      </c>
      <c r="Z4" s="42">
        <f t="shared" si="0"/>
        <v>8000</v>
      </c>
      <c r="AA4" s="42">
        <f t="shared" si="0"/>
        <v>1500</v>
      </c>
      <c r="AB4" s="42">
        <f t="shared" si="0"/>
        <v>18500</v>
      </c>
      <c r="AC4" s="42">
        <f t="shared" si="0"/>
        <v>5000</v>
      </c>
      <c r="AD4" s="42">
        <f t="shared" si="0"/>
        <v>0</v>
      </c>
      <c r="AE4" s="42"/>
      <c r="AF4" s="42">
        <f>SUM(S4:AE4)</f>
        <v>63000</v>
      </c>
    </row>
    <row r="5" spans="17:32" x14ac:dyDescent="0.25">
      <c r="Q5" s="39"/>
      <c r="R5" s="42" t="s">
        <v>117</v>
      </c>
      <c r="S5" s="42">
        <f t="shared" si="0"/>
        <v>0</v>
      </c>
      <c r="T5" s="42">
        <f t="shared" si="0"/>
        <v>34000</v>
      </c>
      <c r="U5" s="42">
        <f t="shared" si="0"/>
        <v>10000</v>
      </c>
      <c r="V5" s="42">
        <f t="shared" si="0"/>
        <v>10000</v>
      </c>
      <c r="W5" s="42">
        <f t="shared" si="0"/>
        <v>0</v>
      </c>
      <c r="X5" s="42">
        <f t="shared" si="0"/>
        <v>0</v>
      </c>
      <c r="Y5" s="42">
        <f t="shared" si="0"/>
        <v>0</v>
      </c>
      <c r="Z5" s="42">
        <f t="shared" si="0"/>
        <v>0</v>
      </c>
      <c r="AA5" s="42">
        <f t="shared" si="0"/>
        <v>0</v>
      </c>
      <c r="AB5" s="42">
        <f t="shared" si="0"/>
        <v>0</v>
      </c>
      <c r="AC5" s="42">
        <f t="shared" si="0"/>
        <v>0</v>
      </c>
      <c r="AD5" s="42">
        <f t="shared" si="0"/>
        <v>10000</v>
      </c>
      <c r="AE5" s="42"/>
      <c r="AF5" s="42">
        <f t="shared" ref="AF5:AF11" si="1">SUM(S5:AE5)</f>
        <v>64000</v>
      </c>
    </row>
    <row r="6" spans="17:32" x14ac:dyDescent="0.25">
      <c r="Q6" s="39"/>
      <c r="R6" s="42" t="s">
        <v>118</v>
      </c>
      <c r="S6" s="42">
        <f t="shared" si="0"/>
        <v>0</v>
      </c>
      <c r="T6" s="42">
        <f t="shared" si="0"/>
        <v>10500</v>
      </c>
      <c r="U6" s="42">
        <f t="shared" si="0"/>
        <v>6000</v>
      </c>
      <c r="V6" s="42">
        <f t="shared" si="0"/>
        <v>0</v>
      </c>
      <c r="W6" s="42">
        <f t="shared" si="0"/>
        <v>0</v>
      </c>
      <c r="X6" s="42">
        <f t="shared" si="0"/>
        <v>0</v>
      </c>
      <c r="Y6" s="42">
        <f t="shared" si="0"/>
        <v>0</v>
      </c>
      <c r="Z6" s="42">
        <f t="shared" si="0"/>
        <v>0</v>
      </c>
      <c r="AA6" s="42">
        <f t="shared" si="0"/>
        <v>5000</v>
      </c>
      <c r="AB6" s="42">
        <f t="shared" si="0"/>
        <v>9500</v>
      </c>
      <c r="AC6" s="42">
        <f t="shared" si="0"/>
        <v>3000</v>
      </c>
      <c r="AD6" s="42">
        <f t="shared" si="0"/>
        <v>2000</v>
      </c>
      <c r="AE6" s="42"/>
      <c r="AF6" s="42">
        <f t="shared" si="1"/>
        <v>36000</v>
      </c>
    </row>
    <row r="7" spans="17:32" x14ac:dyDescent="0.25">
      <c r="Q7" s="39"/>
      <c r="R7" s="42" t="s">
        <v>119</v>
      </c>
      <c r="S7" s="42">
        <f t="shared" si="0"/>
        <v>0</v>
      </c>
      <c r="T7" s="42">
        <f t="shared" si="0"/>
        <v>35000</v>
      </c>
      <c r="U7" s="42">
        <f t="shared" si="0"/>
        <v>10000</v>
      </c>
      <c r="V7" s="42">
        <f t="shared" si="0"/>
        <v>10000</v>
      </c>
      <c r="W7" s="42">
        <f t="shared" si="0"/>
        <v>11500</v>
      </c>
      <c r="X7" s="42">
        <f t="shared" si="0"/>
        <v>7000</v>
      </c>
      <c r="Y7" s="42">
        <f t="shared" si="0"/>
        <v>0</v>
      </c>
      <c r="Z7" s="42">
        <f t="shared" si="0"/>
        <v>26500</v>
      </c>
      <c r="AA7" s="42">
        <f t="shared" si="0"/>
        <v>0</v>
      </c>
      <c r="AB7" s="42">
        <f t="shared" si="0"/>
        <v>0</v>
      </c>
      <c r="AC7" s="42">
        <f t="shared" si="0"/>
        <v>0</v>
      </c>
      <c r="AD7" s="42">
        <f t="shared" si="0"/>
        <v>0</v>
      </c>
      <c r="AE7" s="42"/>
      <c r="AF7" s="42">
        <f t="shared" si="1"/>
        <v>100000</v>
      </c>
    </row>
    <row r="8" spans="17:32" x14ac:dyDescent="0.25">
      <c r="Q8" s="39"/>
      <c r="R8" s="42" t="s">
        <v>120</v>
      </c>
      <c r="S8" s="42">
        <f t="shared" si="0"/>
        <v>0</v>
      </c>
      <c r="T8" s="42">
        <f t="shared" si="0"/>
        <v>40000</v>
      </c>
      <c r="U8" s="42">
        <f t="shared" si="0"/>
        <v>0</v>
      </c>
      <c r="V8" s="42">
        <f t="shared" si="0"/>
        <v>0</v>
      </c>
      <c r="W8" s="42">
        <f t="shared" si="0"/>
        <v>0</v>
      </c>
      <c r="X8" s="42">
        <f t="shared" si="0"/>
        <v>0</v>
      </c>
      <c r="Y8" s="42">
        <f t="shared" si="0"/>
        <v>0</v>
      </c>
      <c r="Z8" s="42">
        <f t="shared" si="0"/>
        <v>0</v>
      </c>
      <c r="AA8" s="42">
        <f t="shared" si="0"/>
        <v>30000</v>
      </c>
      <c r="AB8" s="42">
        <f t="shared" si="0"/>
        <v>4000</v>
      </c>
      <c r="AC8" s="42">
        <f t="shared" si="0"/>
        <v>0</v>
      </c>
      <c r="AD8" s="42">
        <f t="shared" si="0"/>
        <v>0</v>
      </c>
      <c r="AE8" s="42"/>
      <c r="AF8" s="42">
        <f t="shared" si="1"/>
        <v>74000</v>
      </c>
    </row>
    <row r="9" spans="17:32" x14ac:dyDescent="0.25">
      <c r="Q9" s="39"/>
      <c r="R9" s="42"/>
      <c r="S9" s="42">
        <f t="shared" si="0"/>
        <v>0</v>
      </c>
      <c r="T9" s="42">
        <f t="shared" si="0"/>
        <v>0</v>
      </c>
      <c r="U9" s="42">
        <f t="shared" si="0"/>
        <v>0</v>
      </c>
      <c r="V9" s="42">
        <f t="shared" si="0"/>
        <v>0</v>
      </c>
      <c r="W9" s="42">
        <f t="shared" si="0"/>
        <v>0</v>
      </c>
      <c r="X9" s="42">
        <f t="shared" si="0"/>
        <v>0</v>
      </c>
      <c r="Y9" s="42">
        <f t="shared" si="0"/>
        <v>0</v>
      </c>
      <c r="Z9" s="42">
        <f t="shared" si="0"/>
        <v>0</v>
      </c>
      <c r="AA9" s="42">
        <f t="shared" si="0"/>
        <v>0</v>
      </c>
      <c r="AB9" s="42">
        <f t="shared" si="0"/>
        <v>0</v>
      </c>
      <c r="AC9" s="42">
        <f t="shared" si="0"/>
        <v>0</v>
      </c>
      <c r="AD9" s="42">
        <f t="shared" si="0"/>
        <v>0</v>
      </c>
      <c r="AE9" s="42"/>
      <c r="AF9" s="42">
        <f t="shared" si="1"/>
        <v>0</v>
      </c>
    </row>
    <row r="10" spans="17:32" x14ac:dyDescent="0.25">
      <c r="Q10" s="39"/>
      <c r="R10" s="42"/>
      <c r="S10" s="42">
        <f t="shared" si="0"/>
        <v>0</v>
      </c>
      <c r="T10" s="42">
        <f t="shared" si="0"/>
        <v>0</v>
      </c>
      <c r="U10" s="42">
        <f t="shared" si="0"/>
        <v>0</v>
      </c>
      <c r="V10" s="42">
        <f t="shared" si="0"/>
        <v>0</v>
      </c>
      <c r="W10" s="42">
        <f t="shared" si="0"/>
        <v>0</v>
      </c>
      <c r="X10" s="42">
        <f t="shared" si="0"/>
        <v>0</v>
      </c>
      <c r="Y10" s="42">
        <f t="shared" si="0"/>
        <v>0</v>
      </c>
      <c r="Z10" s="42">
        <f t="shared" si="0"/>
        <v>0</v>
      </c>
      <c r="AA10" s="42">
        <f t="shared" si="0"/>
        <v>0</v>
      </c>
      <c r="AB10" s="42">
        <f t="shared" si="0"/>
        <v>0</v>
      </c>
      <c r="AC10" s="42">
        <f t="shared" si="0"/>
        <v>0</v>
      </c>
      <c r="AD10" s="42">
        <f t="shared" si="0"/>
        <v>0</v>
      </c>
      <c r="AE10" s="42"/>
      <c r="AF10" s="42">
        <f t="shared" si="1"/>
        <v>0</v>
      </c>
    </row>
    <row r="11" spans="17:32" x14ac:dyDescent="0.25">
      <c r="Q11" s="39"/>
      <c r="R11" s="42" t="s">
        <v>123</v>
      </c>
      <c r="S11" s="42">
        <f t="shared" si="0"/>
        <v>0</v>
      </c>
      <c r="T11" s="42">
        <f t="shared" si="0"/>
        <v>144800</v>
      </c>
      <c r="U11" s="42">
        <f t="shared" si="0"/>
        <v>0</v>
      </c>
      <c r="V11" s="42">
        <f t="shared" si="0"/>
        <v>0</v>
      </c>
      <c r="W11" s="42">
        <f t="shared" si="0"/>
        <v>0</v>
      </c>
      <c r="X11" s="42">
        <f t="shared" si="0"/>
        <v>0</v>
      </c>
      <c r="Y11" s="42">
        <f t="shared" si="0"/>
        <v>0</v>
      </c>
      <c r="Z11" s="42">
        <f t="shared" si="0"/>
        <v>0</v>
      </c>
      <c r="AA11" s="42">
        <f t="shared" si="0"/>
        <v>0</v>
      </c>
      <c r="AB11" s="42">
        <f t="shared" si="0"/>
        <v>0</v>
      </c>
      <c r="AC11" s="42">
        <f t="shared" si="0"/>
        <v>0</v>
      </c>
      <c r="AD11" s="42">
        <f t="shared" si="0"/>
        <v>0</v>
      </c>
      <c r="AE11" s="42"/>
      <c r="AF11" s="42">
        <f t="shared" si="1"/>
        <v>144800</v>
      </c>
    </row>
    <row r="12" spans="17:32" x14ac:dyDescent="0.25">
      <c r="Q12" s="39"/>
      <c r="R12" s="42"/>
      <c r="S12" s="43">
        <f>SUM(S4:S11)</f>
        <v>4000</v>
      </c>
      <c r="T12" s="43">
        <f t="shared" ref="T12:AD12" si="2">SUM(T4:T11)</f>
        <v>282300</v>
      </c>
      <c r="U12" s="43">
        <f t="shared" si="2"/>
        <v>28000</v>
      </c>
      <c r="V12" s="43">
        <f t="shared" si="2"/>
        <v>21000</v>
      </c>
      <c r="W12" s="43">
        <f t="shared" si="2"/>
        <v>16500</v>
      </c>
      <c r="X12" s="43">
        <f t="shared" si="2"/>
        <v>7000</v>
      </c>
      <c r="Y12" s="43">
        <f t="shared" si="2"/>
        <v>0</v>
      </c>
      <c r="Z12" s="43">
        <f t="shared" si="2"/>
        <v>34500</v>
      </c>
      <c r="AA12" s="43">
        <f t="shared" si="2"/>
        <v>36500</v>
      </c>
      <c r="AB12" s="43">
        <f t="shared" si="2"/>
        <v>32000</v>
      </c>
      <c r="AC12" s="43">
        <f t="shared" si="2"/>
        <v>8000</v>
      </c>
      <c r="AD12" s="43">
        <f t="shared" si="2"/>
        <v>12000</v>
      </c>
      <c r="AE12" s="42"/>
      <c r="AF12" s="42">
        <f>SUM(S12:AD12)</f>
        <v>481800</v>
      </c>
    </row>
    <row r="13" spans="17:32" x14ac:dyDescent="0.25">
      <c r="Q13" s="39" t="s">
        <v>124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>
        <f t="shared" ref="AF13:AF14" si="3">SUM(S13:AD13)</f>
        <v>0</v>
      </c>
    </row>
    <row r="14" spans="17:32" x14ac:dyDescent="0.25">
      <c r="Q14" s="39" t="s">
        <v>125</v>
      </c>
      <c r="R14" s="42"/>
      <c r="S14" s="42">
        <f>S12-S13</f>
        <v>4000</v>
      </c>
      <c r="T14" s="42">
        <f t="shared" ref="T14:AD14" si="4">T12-T13</f>
        <v>282300</v>
      </c>
      <c r="U14" s="42">
        <f t="shared" si="4"/>
        <v>28000</v>
      </c>
      <c r="V14" s="42">
        <f t="shared" si="4"/>
        <v>21000</v>
      </c>
      <c r="W14" s="42">
        <f t="shared" si="4"/>
        <v>16500</v>
      </c>
      <c r="X14" s="42">
        <f t="shared" si="4"/>
        <v>7000</v>
      </c>
      <c r="Y14" s="42">
        <f t="shared" si="4"/>
        <v>0</v>
      </c>
      <c r="Z14" s="42">
        <f t="shared" si="4"/>
        <v>34500</v>
      </c>
      <c r="AA14" s="42">
        <f t="shared" si="4"/>
        <v>36500</v>
      </c>
      <c r="AB14" s="42">
        <f t="shared" si="4"/>
        <v>32000</v>
      </c>
      <c r="AC14" s="42">
        <f t="shared" si="4"/>
        <v>8000</v>
      </c>
      <c r="AD14" s="42">
        <f t="shared" si="4"/>
        <v>12000</v>
      </c>
      <c r="AE14" s="42"/>
      <c r="AF14" s="42">
        <f t="shared" si="3"/>
        <v>481800</v>
      </c>
    </row>
    <row r="15" spans="17:32" x14ac:dyDescent="0.25"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</row>
    <row r="16" spans="17:32" x14ac:dyDescent="0.25"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</row>
    <row r="17" spans="17:32" x14ac:dyDescent="0.25">
      <c r="Q17" s="39"/>
      <c r="R17" s="40">
        <v>2240</v>
      </c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1">
        <f>SUM(AF19:AF26)</f>
        <v>114000</v>
      </c>
    </row>
    <row r="18" spans="17:32" x14ac:dyDescent="0.25">
      <c r="Q18" s="39"/>
      <c r="R18" s="39"/>
      <c r="S18" s="39">
        <v>1</v>
      </c>
      <c r="T18" s="39">
        <v>2</v>
      </c>
      <c r="U18" s="39">
        <v>3</v>
      </c>
      <c r="V18" s="39">
        <v>4</v>
      </c>
      <c r="W18" s="39">
        <v>5</v>
      </c>
      <c r="X18" s="39">
        <v>6</v>
      </c>
      <c r="Y18" s="39">
        <v>7</v>
      </c>
      <c r="Z18" s="39">
        <v>8</v>
      </c>
      <c r="AA18" s="39">
        <v>9</v>
      </c>
      <c r="AB18" s="39">
        <v>10</v>
      </c>
      <c r="AC18" s="39">
        <v>11</v>
      </c>
      <c r="AD18" s="39">
        <v>12</v>
      </c>
      <c r="AE18" s="39"/>
      <c r="AF18" s="39" t="s">
        <v>115</v>
      </c>
    </row>
    <row r="19" spans="17:32" x14ac:dyDescent="0.25">
      <c r="Q19" s="39"/>
      <c r="R19" s="42" t="s">
        <v>126</v>
      </c>
      <c r="S19" s="42">
        <f t="shared" ref="S19:AD25" si="5">SUMIFS($M:$M,$L:$L,$R19,$I:$I,S$18)</f>
        <v>0</v>
      </c>
      <c r="T19" s="42">
        <f t="shared" si="5"/>
        <v>0</v>
      </c>
      <c r="U19" s="42">
        <f t="shared" si="5"/>
        <v>0</v>
      </c>
      <c r="V19" s="42">
        <f t="shared" si="5"/>
        <v>0</v>
      </c>
      <c r="W19" s="42">
        <f t="shared" si="5"/>
        <v>0</v>
      </c>
      <c r="X19" s="42">
        <f t="shared" si="5"/>
        <v>0</v>
      </c>
      <c r="Y19" s="42">
        <f t="shared" si="5"/>
        <v>0</v>
      </c>
      <c r="Z19" s="42">
        <f t="shared" si="5"/>
        <v>0</v>
      </c>
      <c r="AA19" s="42">
        <f t="shared" si="5"/>
        <v>0</v>
      </c>
      <c r="AB19" s="42">
        <f t="shared" si="5"/>
        <v>0</v>
      </c>
      <c r="AC19" s="42">
        <f t="shared" si="5"/>
        <v>0</v>
      </c>
      <c r="AD19" s="42">
        <f t="shared" si="5"/>
        <v>0</v>
      </c>
      <c r="AE19" s="42"/>
      <c r="AF19" s="42">
        <f>SUM(S19:AE19)</f>
        <v>0</v>
      </c>
    </row>
    <row r="20" spans="17:32" x14ac:dyDescent="0.25">
      <c r="Q20" s="39"/>
      <c r="R20" s="42" t="s">
        <v>127</v>
      </c>
      <c r="S20" s="42">
        <f t="shared" si="5"/>
        <v>0</v>
      </c>
      <c r="T20" s="42">
        <f t="shared" si="5"/>
        <v>0</v>
      </c>
      <c r="U20" s="42">
        <f t="shared" si="5"/>
        <v>10000</v>
      </c>
      <c r="V20" s="42">
        <f t="shared" si="5"/>
        <v>0</v>
      </c>
      <c r="W20" s="42">
        <f t="shared" si="5"/>
        <v>0</v>
      </c>
      <c r="X20" s="42">
        <f t="shared" si="5"/>
        <v>0</v>
      </c>
      <c r="Y20" s="42">
        <f t="shared" si="5"/>
        <v>0</v>
      </c>
      <c r="Z20" s="42">
        <f t="shared" si="5"/>
        <v>0</v>
      </c>
      <c r="AA20" s="42">
        <f t="shared" si="5"/>
        <v>0</v>
      </c>
      <c r="AB20" s="42">
        <f t="shared" si="5"/>
        <v>6000</v>
      </c>
      <c r="AC20" s="42">
        <f t="shared" si="5"/>
        <v>0</v>
      </c>
      <c r="AD20" s="42">
        <f t="shared" si="5"/>
        <v>0</v>
      </c>
      <c r="AE20" s="42"/>
      <c r="AF20" s="42">
        <f t="shared" ref="AF20:AF25" si="6">SUM(S20:AE20)</f>
        <v>16000</v>
      </c>
    </row>
    <row r="21" spans="17:32" x14ac:dyDescent="0.25">
      <c r="Q21" s="39"/>
      <c r="R21" s="42" t="s">
        <v>128</v>
      </c>
      <c r="S21" s="42">
        <f t="shared" si="5"/>
        <v>0</v>
      </c>
      <c r="T21" s="42">
        <f t="shared" si="5"/>
        <v>0</v>
      </c>
      <c r="U21" s="42">
        <f t="shared" si="5"/>
        <v>0</v>
      </c>
      <c r="V21" s="42">
        <f t="shared" si="5"/>
        <v>0</v>
      </c>
      <c r="W21" s="42">
        <f t="shared" si="5"/>
        <v>0</v>
      </c>
      <c r="X21" s="42">
        <f t="shared" si="5"/>
        <v>0</v>
      </c>
      <c r="Y21" s="42">
        <f t="shared" si="5"/>
        <v>0</v>
      </c>
      <c r="Z21" s="42">
        <f t="shared" si="5"/>
        <v>0</v>
      </c>
      <c r="AA21" s="42">
        <f t="shared" si="5"/>
        <v>0</v>
      </c>
      <c r="AB21" s="42">
        <f t="shared" si="5"/>
        <v>0</v>
      </c>
      <c r="AC21" s="42">
        <f t="shared" si="5"/>
        <v>0</v>
      </c>
      <c r="AD21" s="42">
        <f t="shared" si="5"/>
        <v>0</v>
      </c>
      <c r="AE21" s="42"/>
      <c r="AF21" s="42">
        <f t="shared" si="6"/>
        <v>0</v>
      </c>
    </row>
    <row r="22" spans="17:32" x14ac:dyDescent="0.25">
      <c r="Q22" s="39"/>
      <c r="R22" s="42" t="s">
        <v>129</v>
      </c>
      <c r="S22" s="42">
        <f t="shared" si="5"/>
        <v>0</v>
      </c>
      <c r="T22" s="42">
        <f t="shared" si="5"/>
        <v>0</v>
      </c>
      <c r="U22" s="42">
        <f t="shared" si="5"/>
        <v>0</v>
      </c>
      <c r="V22" s="42">
        <f t="shared" si="5"/>
        <v>0</v>
      </c>
      <c r="W22" s="42">
        <f t="shared" si="5"/>
        <v>0</v>
      </c>
      <c r="X22" s="42">
        <f t="shared" si="5"/>
        <v>0</v>
      </c>
      <c r="Y22" s="42">
        <f t="shared" si="5"/>
        <v>0</v>
      </c>
      <c r="Z22" s="42">
        <f t="shared" si="5"/>
        <v>0</v>
      </c>
      <c r="AA22" s="42">
        <f t="shared" si="5"/>
        <v>0</v>
      </c>
      <c r="AB22" s="42">
        <f t="shared" si="5"/>
        <v>0</v>
      </c>
      <c r="AC22" s="42">
        <f t="shared" si="5"/>
        <v>0</v>
      </c>
      <c r="AD22" s="42">
        <f t="shared" si="5"/>
        <v>0</v>
      </c>
      <c r="AE22" s="42"/>
      <c r="AF22" s="42">
        <f t="shared" si="6"/>
        <v>0</v>
      </c>
    </row>
    <row r="23" spans="17:32" x14ac:dyDescent="0.25">
      <c r="Q23" s="39"/>
      <c r="R23" s="42" t="s">
        <v>130</v>
      </c>
      <c r="S23" s="42">
        <f t="shared" si="5"/>
        <v>0</v>
      </c>
      <c r="T23" s="42">
        <f t="shared" si="5"/>
        <v>0</v>
      </c>
      <c r="U23" s="42">
        <f t="shared" si="5"/>
        <v>0</v>
      </c>
      <c r="V23" s="42">
        <f t="shared" si="5"/>
        <v>0</v>
      </c>
      <c r="W23" s="42">
        <f t="shared" si="5"/>
        <v>0</v>
      </c>
      <c r="X23" s="42">
        <f t="shared" si="5"/>
        <v>0</v>
      </c>
      <c r="Y23" s="42">
        <f t="shared" si="5"/>
        <v>0</v>
      </c>
      <c r="Z23" s="42">
        <f t="shared" si="5"/>
        <v>0</v>
      </c>
      <c r="AA23" s="42">
        <f t="shared" si="5"/>
        <v>0</v>
      </c>
      <c r="AB23" s="42">
        <f t="shared" si="5"/>
        <v>0</v>
      </c>
      <c r="AC23" s="42">
        <f t="shared" si="5"/>
        <v>0</v>
      </c>
      <c r="AD23" s="42">
        <f t="shared" si="5"/>
        <v>0</v>
      </c>
      <c r="AE23" s="42"/>
      <c r="AF23" s="42">
        <f t="shared" si="6"/>
        <v>0</v>
      </c>
    </row>
    <row r="24" spans="17:32" x14ac:dyDescent="0.25">
      <c r="Q24" s="39"/>
      <c r="R24" s="42" t="s">
        <v>131</v>
      </c>
      <c r="S24" s="42">
        <f t="shared" si="5"/>
        <v>0</v>
      </c>
      <c r="T24" s="42">
        <f t="shared" si="5"/>
        <v>98000</v>
      </c>
      <c r="U24" s="42">
        <f t="shared" si="5"/>
        <v>0</v>
      </c>
      <c r="V24" s="42">
        <f t="shared" si="5"/>
        <v>0</v>
      </c>
      <c r="W24" s="42">
        <f t="shared" si="5"/>
        <v>0</v>
      </c>
      <c r="X24" s="42">
        <f t="shared" si="5"/>
        <v>0</v>
      </c>
      <c r="Y24" s="42">
        <f t="shared" si="5"/>
        <v>0</v>
      </c>
      <c r="Z24" s="42">
        <f t="shared" si="5"/>
        <v>0</v>
      </c>
      <c r="AA24" s="42">
        <f t="shared" si="5"/>
        <v>0</v>
      </c>
      <c r="AB24" s="42">
        <f t="shared" si="5"/>
        <v>0</v>
      </c>
      <c r="AC24" s="42">
        <f t="shared" si="5"/>
        <v>0</v>
      </c>
      <c r="AD24" s="42">
        <f t="shared" si="5"/>
        <v>0</v>
      </c>
      <c r="AE24" s="42"/>
      <c r="AF24" s="42">
        <f t="shared" si="6"/>
        <v>98000</v>
      </c>
    </row>
    <row r="25" spans="17:32" x14ac:dyDescent="0.25">
      <c r="Q25" s="39"/>
      <c r="R25" s="42"/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/>
      <c r="AF25" s="42">
        <f t="shared" si="6"/>
        <v>0</v>
      </c>
    </row>
    <row r="26" spans="17:32" x14ac:dyDescent="0.25">
      <c r="Q26" s="39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</row>
    <row r="27" spans="17:32" x14ac:dyDescent="0.25">
      <c r="Q27" s="39"/>
      <c r="R27" s="42"/>
      <c r="S27" s="43">
        <f>SUM(S19:S26)</f>
        <v>0</v>
      </c>
      <c r="T27" s="43">
        <f t="shared" ref="T27:AD27" si="7">SUM(T19:T26)</f>
        <v>98000</v>
      </c>
      <c r="U27" s="43">
        <f t="shared" si="7"/>
        <v>10000</v>
      </c>
      <c r="V27" s="43">
        <f t="shared" si="7"/>
        <v>0</v>
      </c>
      <c r="W27" s="43">
        <f t="shared" si="7"/>
        <v>0</v>
      </c>
      <c r="X27" s="43">
        <f t="shared" si="7"/>
        <v>0</v>
      </c>
      <c r="Y27" s="43">
        <f t="shared" si="7"/>
        <v>0</v>
      </c>
      <c r="Z27" s="43">
        <f t="shared" si="7"/>
        <v>0</v>
      </c>
      <c r="AA27" s="43">
        <f t="shared" si="7"/>
        <v>0</v>
      </c>
      <c r="AB27" s="43">
        <f t="shared" si="7"/>
        <v>6000</v>
      </c>
      <c r="AC27" s="43">
        <f t="shared" si="7"/>
        <v>0</v>
      </c>
      <c r="AD27" s="43">
        <f t="shared" si="7"/>
        <v>0</v>
      </c>
      <c r="AE27" s="42"/>
      <c r="AF27" s="42">
        <f>SUM(S27:AD27)</f>
        <v>114000</v>
      </c>
    </row>
    <row r="28" spans="17:32" x14ac:dyDescent="0.25">
      <c r="Q28" s="39" t="s">
        <v>124</v>
      </c>
      <c r="R28" s="42"/>
      <c r="S28" s="42">
        <v>0</v>
      </c>
      <c r="T28" s="42">
        <v>0</v>
      </c>
      <c r="U28" s="42">
        <v>0</v>
      </c>
      <c r="V28" s="42">
        <v>0</v>
      </c>
      <c r="W28" s="42"/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/>
      <c r="AD28" s="42"/>
      <c r="AE28" s="42"/>
      <c r="AF28" s="42">
        <f t="shared" ref="AF28:AF29" si="8">SUM(S28:AD28)</f>
        <v>0</v>
      </c>
    </row>
    <row r="29" spans="17:32" x14ac:dyDescent="0.25">
      <c r="Q29" s="39" t="s">
        <v>125</v>
      </c>
      <c r="R29" s="42"/>
      <c r="S29" s="42">
        <f>S27-S28</f>
        <v>0</v>
      </c>
      <c r="T29" s="42">
        <f t="shared" ref="T29:AD29" si="9">T27-T28</f>
        <v>98000</v>
      </c>
      <c r="U29" s="42">
        <f t="shared" si="9"/>
        <v>10000</v>
      </c>
      <c r="V29" s="42">
        <f t="shared" si="9"/>
        <v>0</v>
      </c>
      <c r="W29" s="42">
        <f t="shared" si="9"/>
        <v>0</v>
      </c>
      <c r="X29" s="42">
        <f t="shared" si="9"/>
        <v>0</v>
      </c>
      <c r="Y29" s="42">
        <f t="shared" si="9"/>
        <v>0</v>
      </c>
      <c r="Z29" s="42">
        <f t="shared" si="9"/>
        <v>0</v>
      </c>
      <c r="AA29" s="42">
        <f t="shared" si="9"/>
        <v>0</v>
      </c>
      <c r="AB29" s="42">
        <f t="shared" si="9"/>
        <v>6000</v>
      </c>
      <c r="AC29" s="42">
        <f t="shared" si="9"/>
        <v>0</v>
      </c>
      <c r="AD29" s="42">
        <f t="shared" si="9"/>
        <v>0</v>
      </c>
      <c r="AE29" s="42"/>
      <c r="AF29" s="42">
        <f t="shared" si="8"/>
        <v>114000</v>
      </c>
    </row>
    <row r="30" spans="17:32" x14ac:dyDescent="0.25">
      <c r="Q30" s="39"/>
      <c r="R30" s="44"/>
      <c r="S30" s="44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</row>
    <row r="31" spans="17:32" x14ac:dyDescent="0.25">
      <c r="Q31" s="39"/>
      <c r="R31" s="44"/>
      <c r="S31" s="44">
        <f>S12+S27</f>
        <v>4000</v>
      </c>
      <c r="T31" s="44">
        <f t="shared" ref="T31:AD31" si="10">T12+T27</f>
        <v>380300</v>
      </c>
      <c r="U31" s="44">
        <f t="shared" si="10"/>
        <v>38000</v>
      </c>
      <c r="V31" s="44">
        <f t="shared" si="10"/>
        <v>21000</v>
      </c>
      <c r="W31" s="44">
        <f t="shared" si="10"/>
        <v>16500</v>
      </c>
      <c r="X31" s="44">
        <f t="shared" si="10"/>
        <v>7000</v>
      </c>
      <c r="Y31" s="44">
        <f t="shared" si="10"/>
        <v>0</v>
      </c>
      <c r="Z31" s="44">
        <f t="shared" si="10"/>
        <v>34500</v>
      </c>
      <c r="AA31" s="44">
        <f t="shared" si="10"/>
        <v>36500</v>
      </c>
      <c r="AB31" s="44">
        <f t="shared" si="10"/>
        <v>38000</v>
      </c>
      <c r="AC31" s="44">
        <f t="shared" si="10"/>
        <v>8000</v>
      </c>
      <c r="AD31" s="44">
        <f t="shared" si="10"/>
        <v>12000</v>
      </c>
      <c r="AE31" s="39"/>
      <c r="AF31" s="39"/>
    </row>
    <row r="33" spans="1:32" x14ac:dyDescent="0.25">
      <c r="R33" s="40">
        <v>3110</v>
      </c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41">
        <f>SUM(AF35:AF42)</f>
        <v>75000</v>
      </c>
    </row>
    <row r="34" spans="1:32" ht="20.25" x14ac:dyDescent="0.25">
      <c r="A34" s="14"/>
      <c r="B34" s="123" t="s">
        <v>4</v>
      </c>
      <c r="C34" s="123"/>
      <c r="D34" s="123"/>
      <c r="E34" s="123"/>
      <c r="F34" s="14"/>
      <c r="G34" s="33"/>
      <c r="I34" s="13"/>
      <c r="R34" s="39"/>
      <c r="S34" s="39">
        <v>1</v>
      </c>
      <c r="T34" s="39">
        <v>2</v>
      </c>
      <c r="U34" s="39">
        <v>3</v>
      </c>
      <c r="V34" s="39">
        <v>4</v>
      </c>
      <c r="W34" s="39">
        <v>5</v>
      </c>
      <c r="X34" s="39">
        <v>6</v>
      </c>
      <c r="Y34" s="39">
        <v>7</v>
      </c>
      <c r="Z34" s="39">
        <v>8</v>
      </c>
      <c r="AA34" s="39">
        <v>9</v>
      </c>
      <c r="AB34" s="39">
        <v>10</v>
      </c>
      <c r="AC34" s="39">
        <v>11</v>
      </c>
      <c r="AD34" s="39">
        <v>12</v>
      </c>
      <c r="AE34" s="39"/>
      <c r="AF34" s="39" t="s">
        <v>115</v>
      </c>
    </row>
    <row r="35" spans="1:32" ht="20.25" x14ac:dyDescent="0.25">
      <c r="A35" s="14"/>
      <c r="B35" s="122" t="s">
        <v>60</v>
      </c>
      <c r="C35" s="122"/>
      <c r="D35" s="122"/>
      <c r="E35" s="122"/>
      <c r="F35" s="14"/>
      <c r="G35" s="33"/>
      <c r="I35" s="13"/>
      <c r="R35" s="42" t="s">
        <v>121</v>
      </c>
      <c r="S35" s="42">
        <f t="shared" ref="S35:AE37" si="11">SUMIFS($O:$O,$N:$N,$R35,$I:$I,S$3)</f>
        <v>0</v>
      </c>
      <c r="T35" s="42">
        <f t="shared" si="11"/>
        <v>0</v>
      </c>
      <c r="U35" s="42">
        <f t="shared" si="11"/>
        <v>0</v>
      </c>
      <c r="V35" s="42">
        <f t="shared" si="11"/>
        <v>75000</v>
      </c>
      <c r="W35" s="42">
        <f t="shared" si="11"/>
        <v>0</v>
      </c>
      <c r="X35" s="42">
        <f t="shared" si="11"/>
        <v>0</v>
      </c>
      <c r="Y35" s="42">
        <f t="shared" si="11"/>
        <v>0</v>
      </c>
      <c r="Z35" s="42">
        <f t="shared" si="11"/>
        <v>0</v>
      </c>
      <c r="AA35" s="42">
        <f t="shared" si="11"/>
        <v>0</v>
      </c>
      <c r="AB35" s="42">
        <f t="shared" si="11"/>
        <v>0</v>
      </c>
      <c r="AC35" s="42">
        <f t="shared" si="11"/>
        <v>0</v>
      </c>
      <c r="AD35" s="42">
        <f t="shared" si="11"/>
        <v>0</v>
      </c>
      <c r="AE35" s="42">
        <f t="shared" si="11"/>
        <v>0</v>
      </c>
      <c r="AF35" s="42">
        <f>SUM(S35:AE35)</f>
        <v>75000</v>
      </c>
    </row>
    <row r="36" spans="1:32" ht="20.25" x14ac:dyDescent="0.25">
      <c r="A36" s="13"/>
      <c r="B36" s="13"/>
      <c r="C36" s="14" t="s">
        <v>81</v>
      </c>
      <c r="D36" s="13"/>
      <c r="E36" s="13"/>
      <c r="F36" s="13"/>
      <c r="G36" s="33"/>
      <c r="I36" s="13"/>
      <c r="R36" s="42" t="s">
        <v>122</v>
      </c>
      <c r="S36" s="42">
        <f t="shared" si="11"/>
        <v>0</v>
      </c>
      <c r="T36" s="42">
        <f t="shared" si="11"/>
        <v>0</v>
      </c>
      <c r="U36" s="42">
        <f t="shared" si="11"/>
        <v>0</v>
      </c>
      <c r="V36" s="42">
        <f t="shared" si="11"/>
        <v>0</v>
      </c>
      <c r="W36" s="42">
        <f t="shared" si="11"/>
        <v>0</v>
      </c>
      <c r="X36" s="42">
        <f t="shared" si="11"/>
        <v>0</v>
      </c>
      <c r="Y36" s="42">
        <f t="shared" si="11"/>
        <v>0</v>
      </c>
      <c r="Z36" s="42">
        <f t="shared" si="11"/>
        <v>0</v>
      </c>
      <c r="AA36" s="42">
        <f t="shared" si="11"/>
        <v>0</v>
      </c>
      <c r="AB36" s="42">
        <f t="shared" si="11"/>
        <v>0</v>
      </c>
      <c r="AC36" s="42">
        <f t="shared" si="11"/>
        <v>0</v>
      </c>
      <c r="AD36" s="42">
        <f t="shared" si="11"/>
        <v>0</v>
      </c>
      <c r="AE36" s="42">
        <f t="shared" si="11"/>
        <v>0</v>
      </c>
      <c r="AF36" s="42">
        <f t="shared" ref="AF36:AF37" si="12">SUM(S36:AE36)</f>
        <v>0</v>
      </c>
    </row>
    <row r="37" spans="1:32" x14ac:dyDescent="0.25">
      <c r="R37" s="42"/>
      <c r="S37" s="42">
        <f t="shared" si="11"/>
        <v>0</v>
      </c>
      <c r="T37" s="42">
        <f t="shared" si="11"/>
        <v>0</v>
      </c>
      <c r="U37" s="42">
        <f t="shared" si="11"/>
        <v>0</v>
      </c>
      <c r="V37" s="42">
        <f t="shared" si="11"/>
        <v>0</v>
      </c>
      <c r="W37" s="42">
        <f t="shared" si="11"/>
        <v>0</v>
      </c>
      <c r="X37" s="42">
        <f t="shared" si="11"/>
        <v>0</v>
      </c>
      <c r="Y37" s="42">
        <f t="shared" si="11"/>
        <v>0</v>
      </c>
      <c r="Z37" s="42">
        <f t="shared" si="11"/>
        <v>0</v>
      </c>
      <c r="AA37" s="42">
        <f t="shared" si="11"/>
        <v>0</v>
      </c>
      <c r="AB37" s="42">
        <f t="shared" si="11"/>
        <v>0</v>
      </c>
      <c r="AC37" s="42">
        <f t="shared" si="11"/>
        <v>0</v>
      </c>
      <c r="AD37" s="42">
        <f t="shared" si="11"/>
        <v>0</v>
      </c>
      <c r="AE37" s="42">
        <f t="shared" si="11"/>
        <v>0</v>
      </c>
      <c r="AF37" s="42">
        <f t="shared" si="12"/>
        <v>0</v>
      </c>
    </row>
    <row r="38" spans="1:32" s="16" customFormat="1" ht="42.75" x14ac:dyDescent="0.2">
      <c r="A38" s="18" t="s">
        <v>3</v>
      </c>
      <c r="B38" s="18" t="s">
        <v>0</v>
      </c>
      <c r="C38" s="19" t="s">
        <v>1</v>
      </c>
      <c r="D38" s="19" t="s">
        <v>5</v>
      </c>
      <c r="E38" s="18" t="s">
        <v>6</v>
      </c>
      <c r="F38" s="18" t="s">
        <v>2</v>
      </c>
      <c r="G38" s="34" t="s">
        <v>7</v>
      </c>
      <c r="H38" s="15" t="s">
        <v>43</v>
      </c>
      <c r="I38" s="45" t="s">
        <v>132</v>
      </c>
      <c r="J38" s="45"/>
      <c r="K38" s="46">
        <v>2210</v>
      </c>
      <c r="L38" s="47"/>
      <c r="M38" s="47">
        <v>2240</v>
      </c>
      <c r="N38" s="47"/>
      <c r="O38" s="47">
        <v>3110</v>
      </c>
    </row>
    <row r="39" spans="1:32" s="7" customFormat="1" ht="30" x14ac:dyDescent="0.25">
      <c r="A39" s="20">
        <v>1</v>
      </c>
      <c r="B39" s="21" t="s">
        <v>8</v>
      </c>
      <c r="C39" s="22" t="s">
        <v>22</v>
      </c>
      <c r="D39" s="23" t="s">
        <v>52</v>
      </c>
      <c r="E39" s="24" t="s">
        <v>9</v>
      </c>
      <c r="F39" s="25" t="s">
        <v>10</v>
      </c>
      <c r="G39" s="35">
        <v>1000</v>
      </c>
      <c r="H39" s="20">
        <f>SUM(J39:O39)</f>
        <v>1000</v>
      </c>
      <c r="I39" s="2">
        <v>1</v>
      </c>
      <c r="J39" s="2" t="s">
        <v>116</v>
      </c>
      <c r="K39" s="2">
        <v>1000</v>
      </c>
      <c r="L39" s="2"/>
      <c r="M39" s="2"/>
      <c r="N39" s="2"/>
      <c r="O39" s="2"/>
    </row>
    <row r="40" spans="1:32" ht="30" x14ac:dyDescent="0.25">
      <c r="A40" s="10">
        <v>2</v>
      </c>
      <c r="B40" s="1" t="s">
        <v>11</v>
      </c>
      <c r="C40" s="9" t="s">
        <v>22</v>
      </c>
      <c r="D40" s="3" t="s">
        <v>52</v>
      </c>
      <c r="E40" s="1" t="s">
        <v>12</v>
      </c>
      <c r="F40" s="11" t="s">
        <v>10</v>
      </c>
      <c r="G40" s="36">
        <v>1000</v>
      </c>
      <c r="H40" s="20">
        <f t="shared" ref="H40:H67" si="13">SUM(J40:O40)</f>
        <v>1000</v>
      </c>
      <c r="I40" s="2">
        <v>1</v>
      </c>
      <c r="J40" s="2" t="s">
        <v>116</v>
      </c>
      <c r="K40" s="2">
        <v>1000</v>
      </c>
    </row>
    <row r="41" spans="1:32" ht="75" x14ac:dyDescent="0.25">
      <c r="A41" s="10">
        <v>3</v>
      </c>
      <c r="B41" s="1" t="s">
        <v>93</v>
      </c>
      <c r="C41" s="9" t="s">
        <v>14</v>
      </c>
      <c r="D41" s="3" t="s">
        <v>52</v>
      </c>
      <c r="E41" s="1" t="s">
        <v>13</v>
      </c>
      <c r="F41" s="11" t="s">
        <v>42</v>
      </c>
      <c r="G41" s="36">
        <v>1000</v>
      </c>
      <c r="H41" s="20">
        <f t="shared" si="13"/>
        <v>1000</v>
      </c>
      <c r="I41" s="2">
        <v>2</v>
      </c>
      <c r="J41" s="2" t="s">
        <v>116</v>
      </c>
      <c r="K41" s="2">
        <v>1000</v>
      </c>
    </row>
    <row r="42" spans="1:32" ht="60" x14ac:dyDescent="0.25">
      <c r="A42" s="54">
        <v>4</v>
      </c>
      <c r="B42" s="48" t="s">
        <v>111</v>
      </c>
      <c r="C42" s="49" t="s">
        <v>14</v>
      </c>
      <c r="D42" s="50" t="s">
        <v>55</v>
      </c>
      <c r="E42" s="48" t="s">
        <v>112</v>
      </c>
      <c r="F42" s="48" t="s">
        <v>133</v>
      </c>
      <c r="G42" s="51">
        <f>11000+24000</f>
        <v>35000</v>
      </c>
      <c r="H42" s="52">
        <f>SUM(J42:O44)</f>
        <v>35000</v>
      </c>
      <c r="I42" s="53">
        <v>2</v>
      </c>
      <c r="J42" s="53" t="s">
        <v>134</v>
      </c>
      <c r="K42" s="53">
        <v>500</v>
      </c>
      <c r="L42" s="53"/>
      <c r="M42" s="53"/>
      <c r="N42" s="53"/>
      <c r="O42" s="53"/>
    </row>
    <row r="43" spans="1:32" x14ac:dyDescent="0.25">
      <c r="A43" s="54"/>
      <c r="B43" s="48"/>
      <c r="C43" s="49"/>
      <c r="D43" s="50"/>
      <c r="E43" s="48"/>
      <c r="F43" s="48"/>
      <c r="G43" s="51"/>
      <c r="H43" s="54"/>
      <c r="I43" s="53">
        <v>2</v>
      </c>
      <c r="J43" s="53" t="s">
        <v>118</v>
      </c>
      <c r="K43" s="53">
        <v>500</v>
      </c>
      <c r="L43" s="53"/>
      <c r="M43" s="53"/>
      <c r="N43" s="53"/>
      <c r="O43" s="53"/>
    </row>
    <row r="44" spans="1:32" x14ac:dyDescent="0.25">
      <c r="A44" s="54"/>
      <c r="B44" s="48"/>
      <c r="C44" s="49"/>
      <c r="D44" s="50"/>
      <c r="E44" s="48"/>
      <c r="F44" s="48"/>
      <c r="G44" s="51"/>
      <c r="H44" s="54"/>
      <c r="I44" s="53">
        <v>2</v>
      </c>
      <c r="J44" s="53" t="s">
        <v>117</v>
      </c>
      <c r="K44" s="53">
        <v>34000</v>
      </c>
      <c r="L44" s="53"/>
      <c r="M44" s="53"/>
      <c r="N44" s="53"/>
      <c r="O44" s="53"/>
    </row>
    <row r="45" spans="1:32" s="7" customFormat="1" ht="30" x14ac:dyDescent="0.25">
      <c r="A45" s="26">
        <v>5</v>
      </c>
      <c r="B45" s="27" t="s">
        <v>54</v>
      </c>
      <c r="C45" s="5" t="s">
        <v>14</v>
      </c>
      <c r="D45" s="8" t="s">
        <v>50</v>
      </c>
      <c r="E45" s="6" t="s">
        <v>9</v>
      </c>
      <c r="F45" s="6" t="s">
        <v>42</v>
      </c>
      <c r="G45" s="37">
        <v>2000</v>
      </c>
      <c r="H45" s="20">
        <f t="shared" si="13"/>
        <v>2000</v>
      </c>
      <c r="I45" s="7">
        <v>2</v>
      </c>
      <c r="J45" s="7" t="s">
        <v>116</v>
      </c>
      <c r="K45" s="7">
        <v>2000</v>
      </c>
    </row>
    <row r="46" spans="1:32" ht="60" x14ac:dyDescent="0.25">
      <c r="A46" s="61">
        <v>6</v>
      </c>
      <c r="B46" s="62" t="s">
        <v>31</v>
      </c>
      <c r="C46" s="63" t="s">
        <v>30</v>
      </c>
      <c r="D46" s="64" t="s">
        <v>55</v>
      </c>
      <c r="E46" s="65" t="s">
        <v>15</v>
      </c>
      <c r="F46" s="65" t="s">
        <v>82</v>
      </c>
      <c r="G46" s="66">
        <v>3000</v>
      </c>
      <c r="H46" s="67">
        <f>SUM(J46:O47)</f>
        <v>3000</v>
      </c>
      <c r="I46" s="68">
        <v>3</v>
      </c>
      <c r="J46" s="68" t="s">
        <v>116</v>
      </c>
      <c r="K46" s="68">
        <v>2000</v>
      </c>
      <c r="L46" s="68"/>
      <c r="M46" s="68"/>
      <c r="N46" s="68"/>
      <c r="O46" s="68"/>
    </row>
    <row r="47" spans="1:32" x14ac:dyDescent="0.25">
      <c r="A47" s="61"/>
      <c r="B47" s="62"/>
      <c r="C47" s="63"/>
      <c r="D47" s="64"/>
      <c r="E47" s="65"/>
      <c r="F47" s="65"/>
      <c r="G47" s="66"/>
      <c r="H47" s="67"/>
      <c r="I47" s="68">
        <v>3</v>
      </c>
      <c r="J47" s="68" t="s">
        <v>118</v>
      </c>
      <c r="K47" s="68">
        <v>1000</v>
      </c>
      <c r="L47" s="68"/>
      <c r="M47" s="68"/>
      <c r="N47" s="68"/>
      <c r="O47" s="68"/>
    </row>
    <row r="48" spans="1:32" ht="30" x14ac:dyDescent="0.25">
      <c r="A48" s="10">
        <v>7</v>
      </c>
      <c r="B48" s="4" t="s">
        <v>72</v>
      </c>
      <c r="C48" s="9" t="s">
        <v>30</v>
      </c>
      <c r="D48" s="3" t="s">
        <v>50</v>
      </c>
      <c r="E48" s="1" t="s">
        <v>9</v>
      </c>
      <c r="F48" s="1" t="s">
        <v>10</v>
      </c>
      <c r="G48" s="36">
        <v>1000</v>
      </c>
      <c r="H48" s="20">
        <f t="shared" ref="H48:H49" si="14">SUM(J48:O48)</f>
        <v>1000</v>
      </c>
      <c r="I48" s="2">
        <v>1</v>
      </c>
      <c r="J48" s="2" t="s">
        <v>116</v>
      </c>
      <c r="K48" s="2">
        <v>1000</v>
      </c>
    </row>
    <row r="49" spans="1:15" ht="45" x14ac:dyDescent="0.25">
      <c r="A49" s="10">
        <v>8</v>
      </c>
      <c r="B49" s="1" t="s">
        <v>88</v>
      </c>
      <c r="C49" s="9" t="s">
        <v>30</v>
      </c>
      <c r="D49" s="3" t="s">
        <v>50</v>
      </c>
      <c r="E49" s="1" t="s">
        <v>9</v>
      </c>
      <c r="F49" s="11" t="s">
        <v>42</v>
      </c>
      <c r="G49" s="36">
        <v>1000</v>
      </c>
      <c r="H49" s="20">
        <f t="shared" si="14"/>
        <v>1000</v>
      </c>
      <c r="I49" s="2">
        <v>1</v>
      </c>
      <c r="J49" s="2" t="s">
        <v>116</v>
      </c>
      <c r="K49" s="2">
        <v>1000</v>
      </c>
    </row>
    <row r="50" spans="1:15" ht="63" x14ac:dyDescent="0.25">
      <c r="A50" s="76">
        <v>9</v>
      </c>
      <c r="B50" s="77" t="s">
        <v>83</v>
      </c>
      <c r="C50" s="78" t="s">
        <v>30</v>
      </c>
      <c r="D50" s="79" t="s">
        <v>52</v>
      </c>
      <c r="E50" s="77" t="s">
        <v>84</v>
      </c>
      <c r="F50" s="80" t="s">
        <v>104</v>
      </c>
      <c r="G50" s="81">
        <v>35000</v>
      </c>
      <c r="H50" s="82">
        <f>SUM(J50:O52)</f>
        <v>35000</v>
      </c>
      <c r="I50" s="83">
        <v>3</v>
      </c>
      <c r="J50" s="83" t="s">
        <v>118</v>
      </c>
      <c r="K50" s="83">
        <v>5000</v>
      </c>
      <c r="L50" s="83" t="s">
        <v>127</v>
      </c>
      <c r="M50" s="83">
        <v>10000</v>
      </c>
      <c r="N50" s="83"/>
      <c r="O50" s="83"/>
    </row>
    <row r="51" spans="1:15" ht="15.75" x14ac:dyDescent="0.25">
      <c r="A51" s="76"/>
      <c r="B51" s="77"/>
      <c r="C51" s="78"/>
      <c r="D51" s="79"/>
      <c r="E51" s="77"/>
      <c r="F51" s="80"/>
      <c r="G51" s="81"/>
      <c r="H51" s="82"/>
      <c r="I51" s="83">
        <v>3</v>
      </c>
      <c r="J51" s="83" t="s">
        <v>117</v>
      </c>
      <c r="K51" s="83">
        <v>10000</v>
      </c>
      <c r="L51" s="83"/>
      <c r="M51" s="83"/>
      <c r="N51" s="83"/>
      <c r="O51" s="83"/>
    </row>
    <row r="52" spans="1:15" ht="15.75" x14ac:dyDescent="0.25">
      <c r="A52" s="76"/>
      <c r="B52" s="77"/>
      <c r="C52" s="78"/>
      <c r="D52" s="79"/>
      <c r="E52" s="77"/>
      <c r="F52" s="80"/>
      <c r="G52" s="81"/>
      <c r="H52" s="82"/>
      <c r="I52" s="83">
        <v>3</v>
      </c>
      <c r="J52" s="83" t="s">
        <v>119</v>
      </c>
      <c r="K52" s="83">
        <v>10000</v>
      </c>
      <c r="L52" s="83"/>
      <c r="M52" s="83"/>
      <c r="N52" s="83"/>
      <c r="O52" s="83"/>
    </row>
    <row r="53" spans="1:15" ht="60" x14ac:dyDescent="0.25">
      <c r="A53" s="10">
        <v>10</v>
      </c>
      <c r="B53" s="4" t="s">
        <v>109</v>
      </c>
      <c r="C53" s="9" t="s">
        <v>110</v>
      </c>
      <c r="D53" s="3" t="s">
        <v>55</v>
      </c>
      <c r="E53" s="1" t="s">
        <v>112</v>
      </c>
      <c r="F53" s="29" t="s">
        <v>113</v>
      </c>
      <c r="G53" s="36">
        <v>45000</v>
      </c>
      <c r="H53" s="20">
        <f t="shared" si="13"/>
        <v>45000</v>
      </c>
      <c r="I53" s="2">
        <v>4</v>
      </c>
      <c r="N53" s="2" t="s">
        <v>121</v>
      </c>
      <c r="O53" s="2">
        <v>45000</v>
      </c>
    </row>
    <row r="54" spans="1:15" ht="31.5" x14ac:dyDescent="0.25">
      <c r="A54" s="10">
        <v>11</v>
      </c>
      <c r="B54" s="1" t="s">
        <v>80</v>
      </c>
      <c r="C54" s="3" t="s">
        <v>78</v>
      </c>
      <c r="D54" s="3" t="s">
        <v>52</v>
      </c>
      <c r="E54" s="1" t="s">
        <v>9</v>
      </c>
      <c r="F54" s="29" t="s">
        <v>79</v>
      </c>
      <c r="G54" s="36">
        <v>10000</v>
      </c>
      <c r="H54" s="20">
        <f t="shared" si="13"/>
        <v>10000</v>
      </c>
      <c r="I54" s="2">
        <v>4</v>
      </c>
      <c r="J54" s="2" t="s">
        <v>119</v>
      </c>
      <c r="K54" s="2">
        <v>10000</v>
      </c>
    </row>
    <row r="55" spans="1:15" ht="45" x14ac:dyDescent="0.25">
      <c r="A55" s="10">
        <v>12</v>
      </c>
      <c r="B55" s="1" t="s">
        <v>18</v>
      </c>
      <c r="C55" s="9" t="s">
        <v>17</v>
      </c>
      <c r="D55" s="3" t="s">
        <v>52</v>
      </c>
      <c r="E55" s="1" t="s">
        <v>9</v>
      </c>
      <c r="F55" s="1" t="s">
        <v>10</v>
      </c>
      <c r="G55" s="36">
        <v>1000</v>
      </c>
      <c r="H55" s="20">
        <f t="shared" si="13"/>
        <v>1000</v>
      </c>
      <c r="I55" s="2">
        <v>4</v>
      </c>
      <c r="J55" s="2" t="s">
        <v>116</v>
      </c>
      <c r="K55" s="2">
        <v>1000</v>
      </c>
    </row>
    <row r="56" spans="1:15" ht="30" x14ac:dyDescent="0.25">
      <c r="A56" s="10">
        <v>13</v>
      </c>
      <c r="B56" s="1" t="s">
        <v>85</v>
      </c>
      <c r="C56" s="9" t="s">
        <v>16</v>
      </c>
      <c r="D56" s="3" t="s">
        <v>52</v>
      </c>
      <c r="E56" s="1" t="s">
        <v>9</v>
      </c>
      <c r="F56" s="1" t="s">
        <v>86</v>
      </c>
      <c r="G56" s="36">
        <v>10000</v>
      </c>
      <c r="H56" s="20">
        <f t="shared" si="13"/>
        <v>10000</v>
      </c>
      <c r="I56" s="2">
        <v>5</v>
      </c>
      <c r="J56" s="2" t="s">
        <v>119</v>
      </c>
      <c r="K56" s="2">
        <v>10000</v>
      </c>
    </row>
    <row r="57" spans="1:15" s="7" customFormat="1" ht="45" x14ac:dyDescent="0.25">
      <c r="A57" s="89">
        <v>14</v>
      </c>
      <c r="B57" s="90" t="s">
        <v>64</v>
      </c>
      <c r="C57" s="91" t="s">
        <v>59</v>
      </c>
      <c r="D57" s="91" t="s">
        <v>52</v>
      </c>
      <c r="E57" s="90" t="s">
        <v>13</v>
      </c>
      <c r="F57" s="90" t="s">
        <v>77</v>
      </c>
      <c r="G57" s="92">
        <v>43000</v>
      </c>
      <c r="H57" s="93">
        <f t="shared" si="13"/>
        <v>40000</v>
      </c>
      <c r="I57" s="94">
        <v>4</v>
      </c>
      <c r="J57" s="94" t="s">
        <v>117</v>
      </c>
      <c r="K57" s="94">
        <v>10000</v>
      </c>
      <c r="L57" s="94"/>
      <c r="M57" s="94"/>
      <c r="N57" s="94" t="s">
        <v>121</v>
      </c>
      <c r="O57" s="94">
        <v>30000</v>
      </c>
    </row>
    <row r="58" spans="1:15" s="7" customFormat="1" x14ac:dyDescent="0.25">
      <c r="A58" s="89"/>
      <c r="B58" s="90"/>
      <c r="C58" s="91"/>
      <c r="D58" s="91"/>
      <c r="E58" s="90"/>
      <c r="F58" s="90"/>
      <c r="G58" s="92"/>
      <c r="H58" s="93">
        <f t="shared" si="13"/>
        <v>3000</v>
      </c>
      <c r="I58" s="94">
        <v>5</v>
      </c>
      <c r="J58" s="94" t="s">
        <v>116</v>
      </c>
      <c r="K58" s="94">
        <v>3000</v>
      </c>
      <c r="L58" s="94"/>
      <c r="M58" s="94"/>
      <c r="N58" s="94"/>
      <c r="O58" s="94"/>
    </row>
    <row r="59" spans="1:15" ht="60" x14ac:dyDescent="0.25">
      <c r="A59" s="10">
        <v>15</v>
      </c>
      <c r="B59" s="1" t="s">
        <v>87</v>
      </c>
      <c r="C59" s="9" t="s">
        <v>16</v>
      </c>
      <c r="D59" s="3" t="s">
        <v>52</v>
      </c>
      <c r="E59" s="1" t="s">
        <v>9</v>
      </c>
      <c r="F59" s="1" t="s">
        <v>10</v>
      </c>
      <c r="G59" s="36">
        <v>1000</v>
      </c>
      <c r="H59" s="20">
        <f t="shared" si="13"/>
        <v>1000</v>
      </c>
      <c r="I59" s="2">
        <v>5</v>
      </c>
      <c r="J59" s="2" t="s">
        <v>116</v>
      </c>
      <c r="K59" s="2">
        <v>1000</v>
      </c>
    </row>
    <row r="60" spans="1:15" ht="45" x14ac:dyDescent="0.25">
      <c r="A60" s="10">
        <v>16</v>
      </c>
      <c r="B60" s="1" t="s">
        <v>89</v>
      </c>
      <c r="C60" s="9" t="s">
        <v>16</v>
      </c>
      <c r="D60" s="3" t="s">
        <v>52</v>
      </c>
      <c r="E60" s="1" t="s">
        <v>9</v>
      </c>
      <c r="F60" s="1" t="s">
        <v>67</v>
      </c>
      <c r="G60" s="36">
        <v>1500</v>
      </c>
      <c r="H60" s="20">
        <f t="shared" si="13"/>
        <v>1500</v>
      </c>
      <c r="I60" s="2">
        <v>5</v>
      </c>
      <c r="J60" s="2" t="s">
        <v>119</v>
      </c>
      <c r="K60" s="2">
        <v>1500</v>
      </c>
    </row>
    <row r="61" spans="1:15" ht="30" x14ac:dyDescent="0.25">
      <c r="A61" s="10">
        <v>17</v>
      </c>
      <c r="B61" s="1" t="s">
        <v>90</v>
      </c>
      <c r="C61" s="9" t="s">
        <v>16</v>
      </c>
      <c r="D61" s="3" t="s">
        <v>52</v>
      </c>
      <c r="E61" s="1" t="s">
        <v>9</v>
      </c>
      <c r="F61" s="11" t="s">
        <v>10</v>
      </c>
      <c r="G61" s="36">
        <v>1000</v>
      </c>
      <c r="H61" s="20">
        <f t="shared" si="13"/>
        <v>1000</v>
      </c>
      <c r="I61" s="2">
        <v>5</v>
      </c>
      <c r="J61" s="2" t="s">
        <v>116</v>
      </c>
      <c r="K61" s="2">
        <v>1000</v>
      </c>
    </row>
    <row r="62" spans="1:15" s="7" customFormat="1" ht="30" x14ac:dyDescent="0.25">
      <c r="A62" s="26">
        <v>18</v>
      </c>
      <c r="B62" s="6" t="s">
        <v>35</v>
      </c>
      <c r="C62" s="5" t="s">
        <v>33</v>
      </c>
      <c r="D62" s="8" t="s">
        <v>52</v>
      </c>
      <c r="E62" s="6" t="s">
        <v>36</v>
      </c>
      <c r="F62" s="6" t="s">
        <v>105</v>
      </c>
      <c r="G62" s="37">
        <v>7000</v>
      </c>
      <c r="H62" s="20">
        <f t="shared" si="13"/>
        <v>7000</v>
      </c>
      <c r="I62" s="2">
        <v>6</v>
      </c>
      <c r="J62" s="2" t="s">
        <v>119</v>
      </c>
      <c r="K62" s="7">
        <v>7000</v>
      </c>
    </row>
    <row r="63" spans="1:15" s="7" customFormat="1" ht="45" x14ac:dyDescent="0.25">
      <c r="A63" s="69">
        <v>19</v>
      </c>
      <c r="B63" s="70" t="s">
        <v>91</v>
      </c>
      <c r="C63" s="71" t="s">
        <v>19</v>
      </c>
      <c r="D63" s="72" t="s">
        <v>52</v>
      </c>
      <c r="E63" s="70" t="s">
        <v>13</v>
      </c>
      <c r="F63" s="70" t="s">
        <v>92</v>
      </c>
      <c r="G63" s="73">
        <v>10000</v>
      </c>
      <c r="H63" s="74">
        <f>SUM(J63:O64)</f>
        <v>10000</v>
      </c>
      <c r="I63" s="75">
        <v>8</v>
      </c>
      <c r="J63" s="75" t="s">
        <v>116</v>
      </c>
      <c r="K63" s="75">
        <v>3000</v>
      </c>
      <c r="L63" s="75"/>
      <c r="M63" s="75"/>
      <c r="N63" s="75"/>
      <c r="O63" s="75"/>
    </row>
    <row r="64" spans="1:15" s="7" customFormat="1" x14ac:dyDescent="0.25">
      <c r="A64" s="69"/>
      <c r="B64" s="70"/>
      <c r="C64" s="71"/>
      <c r="D64" s="72"/>
      <c r="E64" s="70"/>
      <c r="F64" s="70"/>
      <c r="G64" s="73"/>
      <c r="H64" s="74"/>
      <c r="I64" s="75">
        <v>8</v>
      </c>
      <c r="J64" s="75" t="s">
        <v>119</v>
      </c>
      <c r="K64" s="75">
        <v>7000</v>
      </c>
      <c r="L64" s="75"/>
      <c r="M64" s="75"/>
      <c r="N64" s="75"/>
      <c r="O64" s="75"/>
    </row>
    <row r="65" spans="1:15" s="7" customFormat="1" ht="75" x14ac:dyDescent="0.25">
      <c r="A65" s="26">
        <v>20</v>
      </c>
      <c r="B65" s="6" t="s">
        <v>48</v>
      </c>
      <c r="C65" s="5" t="s">
        <v>19</v>
      </c>
      <c r="D65" s="8" t="s">
        <v>52</v>
      </c>
      <c r="E65" s="6" t="s">
        <v>9</v>
      </c>
      <c r="F65" s="6" t="s">
        <v>65</v>
      </c>
      <c r="G65" s="37">
        <v>4000</v>
      </c>
      <c r="H65" s="20">
        <f t="shared" si="13"/>
        <v>4000</v>
      </c>
      <c r="I65" s="2">
        <v>8</v>
      </c>
      <c r="J65" s="2" t="s">
        <v>116</v>
      </c>
      <c r="K65" s="2">
        <v>4000</v>
      </c>
    </row>
    <row r="66" spans="1:15" ht="30" x14ac:dyDescent="0.25">
      <c r="A66" s="10">
        <v>21</v>
      </c>
      <c r="B66" s="1" t="s">
        <v>47</v>
      </c>
      <c r="C66" s="9" t="s">
        <v>19</v>
      </c>
      <c r="D66" s="3" t="s">
        <v>52</v>
      </c>
      <c r="E66" s="1" t="s">
        <v>15</v>
      </c>
      <c r="F66" s="1" t="s">
        <v>107</v>
      </c>
      <c r="G66" s="36">
        <v>19500</v>
      </c>
      <c r="H66" s="20">
        <f t="shared" si="13"/>
        <v>19500</v>
      </c>
      <c r="I66" s="2">
        <v>8</v>
      </c>
      <c r="J66" s="2" t="s">
        <v>119</v>
      </c>
      <c r="K66" s="2">
        <v>19500</v>
      </c>
    </row>
    <row r="67" spans="1:15" ht="45" x14ac:dyDescent="0.25">
      <c r="A67" s="10">
        <v>22</v>
      </c>
      <c r="B67" s="1" t="s">
        <v>94</v>
      </c>
      <c r="C67" s="9" t="s">
        <v>19</v>
      </c>
      <c r="D67" s="3" t="s">
        <v>52</v>
      </c>
      <c r="E67" s="1" t="s">
        <v>9</v>
      </c>
      <c r="F67" s="1" t="s">
        <v>42</v>
      </c>
      <c r="G67" s="36">
        <v>1000</v>
      </c>
      <c r="H67" s="20">
        <f t="shared" si="13"/>
        <v>1000</v>
      </c>
      <c r="I67" s="2">
        <v>8</v>
      </c>
      <c r="J67" s="2" t="s">
        <v>116</v>
      </c>
      <c r="K67" s="2">
        <v>1000</v>
      </c>
    </row>
    <row r="68" spans="1:15" ht="30" x14ac:dyDescent="0.25">
      <c r="A68" s="55">
        <v>23</v>
      </c>
      <c r="B68" s="58" t="s">
        <v>28</v>
      </c>
      <c r="C68" s="56" t="s">
        <v>20</v>
      </c>
      <c r="D68" s="57" t="s">
        <v>45</v>
      </c>
      <c r="E68" s="58" t="s">
        <v>32</v>
      </c>
      <c r="F68" s="58" t="s">
        <v>95</v>
      </c>
      <c r="G68" s="59">
        <v>3500</v>
      </c>
      <c r="H68" s="96">
        <f>SUM(J68:O69)</f>
        <v>3500</v>
      </c>
      <c r="I68" s="60">
        <v>9</v>
      </c>
      <c r="J68" s="60" t="s">
        <v>116</v>
      </c>
      <c r="K68" s="60">
        <v>1500</v>
      </c>
      <c r="L68" s="60"/>
      <c r="M68" s="60"/>
      <c r="N68" s="60"/>
      <c r="O68" s="60"/>
    </row>
    <row r="69" spans="1:15" x14ac:dyDescent="0.25">
      <c r="A69" s="55"/>
      <c r="B69" s="58"/>
      <c r="C69" s="56"/>
      <c r="D69" s="57"/>
      <c r="E69" s="58"/>
      <c r="F69" s="58"/>
      <c r="G69" s="59"/>
      <c r="H69" s="96"/>
      <c r="I69" s="60">
        <v>9</v>
      </c>
      <c r="J69" s="60" t="s">
        <v>118</v>
      </c>
      <c r="K69" s="60">
        <v>2000</v>
      </c>
      <c r="L69" s="60"/>
      <c r="M69" s="60"/>
      <c r="N69" s="60"/>
      <c r="O69" s="60"/>
    </row>
    <row r="70" spans="1:15" s="7" customFormat="1" ht="30" x14ac:dyDescent="0.25">
      <c r="A70" s="10">
        <v>24</v>
      </c>
      <c r="B70" s="6" t="s">
        <v>21</v>
      </c>
      <c r="C70" s="5" t="s">
        <v>20</v>
      </c>
      <c r="D70" s="8" t="s">
        <v>52</v>
      </c>
      <c r="E70" s="6" t="s">
        <v>46</v>
      </c>
      <c r="F70" s="6" t="s">
        <v>68</v>
      </c>
      <c r="G70" s="37">
        <v>3000</v>
      </c>
      <c r="H70" s="20">
        <f t="shared" ref="H70" si="15">SUM(J70:O70)</f>
        <v>3000</v>
      </c>
      <c r="I70" s="2">
        <v>9</v>
      </c>
      <c r="J70" s="2" t="s">
        <v>118</v>
      </c>
      <c r="K70" s="2">
        <v>3000</v>
      </c>
    </row>
    <row r="71" spans="1:15" s="7" customFormat="1" ht="30" x14ac:dyDescent="0.25">
      <c r="A71" s="97">
        <v>25</v>
      </c>
      <c r="B71" s="98" t="s">
        <v>73</v>
      </c>
      <c r="C71" s="99" t="s">
        <v>23</v>
      </c>
      <c r="D71" s="100" t="s">
        <v>52</v>
      </c>
      <c r="E71" s="98" t="s">
        <v>74</v>
      </c>
      <c r="F71" s="98" t="s">
        <v>96</v>
      </c>
      <c r="G71" s="101">
        <v>4500</v>
      </c>
      <c r="H71" s="102">
        <f>SUM(J71:O72)</f>
        <v>4500</v>
      </c>
      <c r="I71" s="28">
        <v>10</v>
      </c>
      <c r="J71" s="28" t="s">
        <v>116</v>
      </c>
      <c r="K71" s="28">
        <v>2000</v>
      </c>
      <c r="L71" s="28"/>
      <c r="M71" s="28"/>
      <c r="N71" s="28"/>
      <c r="O71" s="28"/>
    </row>
    <row r="72" spans="1:15" s="7" customFormat="1" x14ac:dyDescent="0.25">
      <c r="A72" s="97"/>
      <c r="B72" s="98"/>
      <c r="C72" s="99"/>
      <c r="D72" s="100"/>
      <c r="E72" s="98"/>
      <c r="F72" s="98"/>
      <c r="G72" s="101"/>
      <c r="H72" s="102"/>
      <c r="I72" s="28">
        <v>10</v>
      </c>
      <c r="J72" s="28" t="s">
        <v>118</v>
      </c>
      <c r="K72" s="28">
        <v>2500</v>
      </c>
      <c r="L72" s="28"/>
      <c r="M72" s="28"/>
      <c r="N72" s="28"/>
      <c r="O72" s="28"/>
    </row>
    <row r="73" spans="1:15" s="7" customFormat="1" ht="45" x14ac:dyDescent="0.25">
      <c r="A73" s="69">
        <v>26</v>
      </c>
      <c r="B73" s="70" t="s">
        <v>49</v>
      </c>
      <c r="C73" s="71" t="s">
        <v>23</v>
      </c>
      <c r="D73" s="72" t="s">
        <v>56</v>
      </c>
      <c r="E73" s="70" t="s">
        <v>9</v>
      </c>
      <c r="F73" s="70" t="s">
        <v>97</v>
      </c>
      <c r="G73" s="73">
        <v>18000</v>
      </c>
      <c r="H73" s="95">
        <f>SUM(J73:O75)</f>
        <v>18000</v>
      </c>
      <c r="I73" s="75">
        <v>10</v>
      </c>
      <c r="J73" s="75" t="s">
        <v>116</v>
      </c>
      <c r="K73" s="75">
        <v>4000</v>
      </c>
      <c r="L73" s="75" t="s">
        <v>127</v>
      </c>
      <c r="M73" s="75">
        <v>6000</v>
      </c>
      <c r="N73" s="75"/>
      <c r="O73" s="75"/>
    </row>
    <row r="74" spans="1:15" s="7" customFormat="1" x14ac:dyDescent="0.25">
      <c r="A74" s="69"/>
      <c r="B74" s="70"/>
      <c r="C74" s="71"/>
      <c r="D74" s="72"/>
      <c r="E74" s="70"/>
      <c r="F74" s="70"/>
      <c r="G74" s="73"/>
      <c r="H74" s="95"/>
      <c r="I74" s="75">
        <v>10</v>
      </c>
      <c r="J74" s="75" t="s">
        <v>118</v>
      </c>
      <c r="K74" s="75">
        <v>4000</v>
      </c>
      <c r="L74" s="75"/>
      <c r="M74" s="75"/>
      <c r="N74" s="75"/>
      <c r="O74" s="75"/>
    </row>
    <row r="75" spans="1:15" s="7" customFormat="1" x14ac:dyDescent="0.25">
      <c r="A75" s="69"/>
      <c r="B75" s="70"/>
      <c r="C75" s="71"/>
      <c r="D75" s="72"/>
      <c r="E75" s="70"/>
      <c r="F75" s="70"/>
      <c r="G75" s="73"/>
      <c r="H75" s="95"/>
      <c r="I75" s="75">
        <v>10</v>
      </c>
      <c r="J75" s="75" t="s">
        <v>120</v>
      </c>
      <c r="K75" s="75">
        <v>4000</v>
      </c>
      <c r="L75" s="75"/>
      <c r="M75" s="75"/>
      <c r="N75" s="75"/>
      <c r="O75" s="75"/>
    </row>
    <row r="76" spans="1:15" ht="45" x14ac:dyDescent="0.25">
      <c r="A76" s="61">
        <v>27</v>
      </c>
      <c r="B76" s="65" t="s">
        <v>41</v>
      </c>
      <c r="C76" s="63" t="s">
        <v>23</v>
      </c>
      <c r="D76" s="64" t="s">
        <v>39</v>
      </c>
      <c r="E76" s="65" t="s">
        <v>40</v>
      </c>
      <c r="F76" s="65" t="s">
        <v>69</v>
      </c>
      <c r="G76" s="66">
        <v>5000</v>
      </c>
      <c r="H76" s="103">
        <f>SUM(J76:O77)</f>
        <v>5000</v>
      </c>
      <c r="I76" s="68">
        <v>10</v>
      </c>
      <c r="J76" s="68" t="s">
        <v>116</v>
      </c>
      <c r="K76" s="68">
        <v>2000</v>
      </c>
      <c r="L76" s="68"/>
      <c r="M76" s="68"/>
      <c r="N76" s="68"/>
      <c r="O76" s="68"/>
    </row>
    <row r="77" spans="1:15" x14ac:dyDescent="0.25">
      <c r="A77" s="61"/>
      <c r="B77" s="65"/>
      <c r="C77" s="63"/>
      <c r="D77" s="64"/>
      <c r="E77" s="65"/>
      <c r="F77" s="65"/>
      <c r="G77" s="66"/>
      <c r="H77" s="103"/>
      <c r="I77" s="68">
        <v>10</v>
      </c>
      <c r="J77" s="68" t="s">
        <v>118</v>
      </c>
      <c r="K77" s="68">
        <f>2000+1000</f>
        <v>3000</v>
      </c>
      <c r="L77" s="68"/>
      <c r="M77" s="68"/>
      <c r="N77" s="68"/>
      <c r="O77" s="68"/>
    </row>
    <row r="78" spans="1:15" s="7" customFormat="1" ht="30" x14ac:dyDescent="0.25">
      <c r="A78" s="26">
        <v>28</v>
      </c>
      <c r="B78" s="6" t="s">
        <v>66</v>
      </c>
      <c r="C78" s="5" t="s">
        <v>23</v>
      </c>
      <c r="D78" s="8" t="s">
        <v>52</v>
      </c>
      <c r="E78" s="6" t="s">
        <v>9</v>
      </c>
      <c r="F78" s="6" t="s">
        <v>10</v>
      </c>
      <c r="G78" s="37">
        <v>4000</v>
      </c>
      <c r="H78" s="20">
        <f t="shared" ref="H78" si="16">SUM(J78:O78)</f>
        <v>4000</v>
      </c>
      <c r="I78" s="7">
        <v>10</v>
      </c>
      <c r="J78" s="7" t="s">
        <v>116</v>
      </c>
      <c r="K78" s="7">
        <v>4000</v>
      </c>
    </row>
    <row r="79" spans="1:15" s="7" customFormat="1" ht="60" x14ac:dyDescent="0.25">
      <c r="A79" s="54">
        <v>29</v>
      </c>
      <c r="B79" s="48" t="s">
        <v>24</v>
      </c>
      <c r="C79" s="49" t="s">
        <v>25</v>
      </c>
      <c r="D79" s="50" t="s">
        <v>58</v>
      </c>
      <c r="E79" s="48" t="s">
        <v>9</v>
      </c>
      <c r="F79" s="48" t="s">
        <v>98</v>
      </c>
      <c r="G79" s="51">
        <v>8000</v>
      </c>
      <c r="H79" s="52">
        <f>SUM(J79:O80)</f>
        <v>8000</v>
      </c>
      <c r="I79" s="53">
        <v>11</v>
      </c>
      <c r="J79" s="53" t="s">
        <v>116</v>
      </c>
      <c r="K79" s="53">
        <v>5000</v>
      </c>
      <c r="L79" s="53"/>
      <c r="M79" s="53"/>
      <c r="N79" s="53"/>
      <c r="O79" s="53"/>
    </row>
    <row r="80" spans="1:15" s="7" customFormat="1" x14ac:dyDescent="0.25">
      <c r="A80" s="54"/>
      <c r="B80" s="48"/>
      <c r="C80" s="49"/>
      <c r="D80" s="50"/>
      <c r="E80" s="48"/>
      <c r="F80" s="48"/>
      <c r="G80" s="51"/>
      <c r="H80" s="52"/>
      <c r="I80" s="53">
        <v>11</v>
      </c>
      <c r="J80" s="53" t="s">
        <v>118</v>
      </c>
      <c r="K80" s="53">
        <v>3000</v>
      </c>
      <c r="L80" s="53"/>
      <c r="M80" s="53"/>
      <c r="N80" s="53"/>
      <c r="O80" s="53"/>
    </row>
    <row r="81" spans="1:15" ht="30" x14ac:dyDescent="0.25">
      <c r="A81" s="10">
        <v>30</v>
      </c>
      <c r="B81" s="1" t="s">
        <v>29</v>
      </c>
      <c r="C81" s="9" t="s">
        <v>25</v>
      </c>
      <c r="D81" s="3" t="s">
        <v>52</v>
      </c>
      <c r="E81" s="1" t="s">
        <v>9</v>
      </c>
      <c r="F81" s="1" t="s">
        <v>10</v>
      </c>
      <c r="G81" s="36">
        <v>1000</v>
      </c>
      <c r="H81" s="20">
        <f t="shared" ref="H81:H84" si="17">SUM(J81:O81)</f>
        <v>1000</v>
      </c>
      <c r="I81" s="7">
        <v>10</v>
      </c>
      <c r="J81" s="7" t="s">
        <v>116</v>
      </c>
      <c r="K81" s="7">
        <v>1000</v>
      </c>
    </row>
    <row r="82" spans="1:15" ht="30" x14ac:dyDescent="0.25">
      <c r="A82" s="10">
        <v>31</v>
      </c>
      <c r="B82" s="1" t="s">
        <v>99</v>
      </c>
      <c r="C82" s="9" t="s">
        <v>25</v>
      </c>
      <c r="D82" s="3" t="s">
        <v>52</v>
      </c>
      <c r="E82" s="1" t="s">
        <v>9</v>
      </c>
      <c r="F82" s="1" t="s">
        <v>42</v>
      </c>
      <c r="G82" s="36">
        <v>500</v>
      </c>
      <c r="H82" s="20">
        <f t="shared" si="17"/>
        <v>500</v>
      </c>
      <c r="I82" s="7">
        <v>10</v>
      </c>
      <c r="J82" s="7" t="s">
        <v>116</v>
      </c>
      <c r="K82" s="7">
        <v>500</v>
      </c>
    </row>
    <row r="83" spans="1:15" ht="45" x14ac:dyDescent="0.25">
      <c r="A83" s="10">
        <v>32</v>
      </c>
      <c r="B83" s="1" t="s">
        <v>61</v>
      </c>
      <c r="C83" s="9" t="s">
        <v>26</v>
      </c>
      <c r="D83" s="3" t="s">
        <v>52</v>
      </c>
      <c r="E83" s="1" t="s">
        <v>9</v>
      </c>
      <c r="F83" s="1" t="s">
        <v>10</v>
      </c>
      <c r="G83" s="36">
        <v>1000</v>
      </c>
      <c r="H83" s="20">
        <f t="shared" si="17"/>
        <v>1000</v>
      </c>
      <c r="I83" s="7">
        <v>10</v>
      </c>
      <c r="J83" s="7" t="s">
        <v>116</v>
      </c>
      <c r="K83" s="7">
        <v>1000</v>
      </c>
    </row>
    <row r="84" spans="1:15" ht="30" x14ac:dyDescent="0.25">
      <c r="A84" s="10">
        <v>33</v>
      </c>
      <c r="B84" s="1" t="s">
        <v>27</v>
      </c>
      <c r="C84" s="9" t="s">
        <v>26</v>
      </c>
      <c r="D84" s="3" t="s">
        <v>52</v>
      </c>
      <c r="E84" s="1" t="s">
        <v>9</v>
      </c>
      <c r="F84" s="1" t="s">
        <v>42</v>
      </c>
      <c r="G84" s="36">
        <v>4000</v>
      </c>
      <c r="H84" s="20">
        <f t="shared" si="17"/>
        <v>4000</v>
      </c>
      <c r="I84" s="7">
        <v>10</v>
      </c>
      <c r="J84" s="7" t="s">
        <v>116</v>
      </c>
      <c r="K84" s="7">
        <v>4000</v>
      </c>
    </row>
    <row r="85" spans="1:15" ht="45" x14ac:dyDescent="0.25">
      <c r="A85" s="97">
        <v>34</v>
      </c>
      <c r="B85" s="98" t="s">
        <v>70</v>
      </c>
      <c r="C85" s="99" t="s">
        <v>26</v>
      </c>
      <c r="D85" s="100" t="s">
        <v>52</v>
      </c>
      <c r="E85" s="98" t="s">
        <v>9</v>
      </c>
      <c r="F85" s="98" t="s">
        <v>71</v>
      </c>
      <c r="G85" s="101">
        <v>12000</v>
      </c>
      <c r="H85" s="102">
        <f>SUM(J85:O86)</f>
        <v>12000</v>
      </c>
      <c r="I85" s="28">
        <v>12</v>
      </c>
      <c r="J85" s="28" t="s">
        <v>117</v>
      </c>
      <c r="K85" s="28">
        <v>10000</v>
      </c>
      <c r="L85" s="28"/>
      <c r="M85" s="28"/>
      <c r="N85" s="28"/>
      <c r="O85" s="28"/>
    </row>
    <row r="86" spans="1:15" x14ac:dyDescent="0.25">
      <c r="A86" s="97"/>
      <c r="B86" s="98"/>
      <c r="C86" s="99"/>
      <c r="D86" s="100"/>
      <c r="E86" s="98"/>
      <c r="F86" s="98"/>
      <c r="G86" s="101"/>
      <c r="H86" s="102"/>
      <c r="I86" s="28">
        <v>12</v>
      </c>
      <c r="J86" s="28" t="s">
        <v>118</v>
      </c>
      <c r="K86" s="28">
        <v>2000</v>
      </c>
      <c r="L86" s="28"/>
      <c r="M86" s="28"/>
      <c r="N86" s="28"/>
      <c r="O86" s="28"/>
    </row>
    <row r="87" spans="1:15" s="7" customFormat="1" ht="90" x14ac:dyDescent="0.25">
      <c r="A87" s="84">
        <v>35</v>
      </c>
      <c r="B87" s="85" t="s">
        <v>63</v>
      </c>
      <c r="C87" s="86" t="s">
        <v>37</v>
      </c>
      <c r="D87" s="86" t="s">
        <v>38</v>
      </c>
      <c r="E87" s="85" t="s">
        <v>34</v>
      </c>
      <c r="F87" s="85" t="s">
        <v>100</v>
      </c>
      <c r="G87" s="87">
        <v>5000</v>
      </c>
      <c r="H87" s="104">
        <f>SUM(J87:O88)</f>
        <v>5000</v>
      </c>
      <c r="I87" s="88">
        <v>2</v>
      </c>
      <c r="J87" s="88" t="s">
        <v>116</v>
      </c>
      <c r="K87" s="88">
        <v>3000</v>
      </c>
      <c r="L87" s="88"/>
      <c r="M87" s="88"/>
      <c r="N87" s="88"/>
      <c r="O87" s="88"/>
    </row>
    <row r="88" spans="1:15" s="7" customFormat="1" x14ac:dyDescent="0.25">
      <c r="A88" s="84"/>
      <c r="B88" s="85"/>
      <c r="C88" s="86"/>
      <c r="D88" s="86"/>
      <c r="E88" s="85"/>
      <c r="F88" s="85"/>
      <c r="G88" s="87"/>
      <c r="H88" s="104"/>
      <c r="I88" s="88">
        <v>2</v>
      </c>
      <c r="J88" s="88" t="s">
        <v>118</v>
      </c>
      <c r="K88" s="88">
        <v>2000</v>
      </c>
      <c r="L88" s="88"/>
      <c r="M88" s="88"/>
      <c r="N88" s="88"/>
      <c r="O88" s="88"/>
    </row>
    <row r="89" spans="1:15" s="7" customFormat="1" ht="82.5" customHeight="1" x14ac:dyDescent="0.25">
      <c r="A89" s="105">
        <v>36</v>
      </c>
      <c r="B89" s="106" t="s">
        <v>101</v>
      </c>
      <c r="C89" s="107" t="s">
        <v>37</v>
      </c>
      <c r="D89" s="107" t="s">
        <v>76</v>
      </c>
      <c r="E89" s="106" t="s">
        <v>106</v>
      </c>
      <c r="F89" s="106" t="s">
        <v>75</v>
      </c>
      <c r="G89" s="108">
        <v>70000</v>
      </c>
      <c r="H89" s="109">
        <f>SUM(J89:O90)</f>
        <v>70000</v>
      </c>
      <c r="I89" s="110">
        <v>2</v>
      </c>
      <c r="J89" s="110" t="s">
        <v>120</v>
      </c>
      <c r="K89" s="110">
        <v>40000</v>
      </c>
      <c r="L89" s="110"/>
      <c r="M89" s="110"/>
      <c r="N89" s="110"/>
      <c r="O89" s="110"/>
    </row>
    <row r="90" spans="1:15" s="7" customFormat="1" x14ac:dyDescent="0.25">
      <c r="A90" s="105"/>
      <c r="B90" s="106"/>
      <c r="C90" s="107"/>
      <c r="D90" s="107"/>
      <c r="E90" s="106"/>
      <c r="F90" s="106"/>
      <c r="G90" s="108"/>
      <c r="H90" s="109"/>
      <c r="I90" s="110">
        <v>9</v>
      </c>
      <c r="J90" s="110" t="s">
        <v>120</v>
      </c>
      <c r="K90" s="110">
        <v>30000</v>
      </c>
      <c r="L90" s="110"/>
      <c r="M90" s="110"/>
      <c r="N90" s="110"/>
      <c r="O90" s="110"/>
    </row>
    <row r="91" spans="1:15" ht="90" x14ac:dyDescent="0.25">
      <c r="A91" s="69">
        <v>37</v>
      </c>
      <c r="B91" s="70" t="s">
        <v>62</v>
      </c>
      <c r="C91" s="72" t="s">
        <v>37</v>
      </c>
      <c r="D91" s="72" t="s">
        <v>53</v>
      </c>
      <c r="E91" s="70" t="s">
        <v>9</v>
      </c>
      <c r="F91" s="70" t="s">
        <v>108</v>
      </c>
      <c r="G91" s="73">
        <v>252800</v>
      </c>
      <c r="H91" s="95">
        <f>SUM(J91:O92)</f>
        <v>252800</v>
      </c>
      <c r="I91" s="75">
        <v>2</v>
      </c>
      <c r="J91" s="75" t="s">
        <v>116</v>
      </c>
      <c r="K91" s="75">
        <v>10000</v>
      </c>
      <c r="L91" s="75"/>
      <c r="M91" s="75"/>
      <c r="N91" s="75"/>
      <c r="O91" s="75"/>
    </row>
    <row r="92" spans="1:15" x14ac:dyDescent="0.25">
      <c r="A92" s="69"/>
      <c r="B92" s="70"/>
      <c r="C92" s="72"/>
      <c r="D92" s="72"/>
      <c r="E92" s="70"/>
      <c r="F92" s="70"/>
      <c r="G92" s="73"/>
      <c r="H92" s="95"/>
      <c r="I92" s="75">
        <v>2</v>
      </c>
      <c r="J92" s="75" t="s">
        <v>123</v>
      </c>
      <c r="K92" s="75">
        <f>47000+97800</f>
        <v>144800</v>
      </c>
      <c r="L92" s="75" t="s">
        <v>131</v>
      </c>
      <c r="M92" s="75">
        <f>85000+13000</f>
        <v>98000</v>
      </c>
      <c r="N92" s="75"/>
      <c r="O92" s="75"/>
    </row>
    <row r="93" spans="1:15" ht="105" x14ac:dyDescent="0.25">
      <c r="A93" s="61">
        <v>38</v>
      </c>
      <c r="B93" s="65" t="s">
        <v>57</v>
      </c>
      <c r="C93" s="64" t="s">
        <v>37</v>
      </c>
      <c r="D93" s="64" t="s">
        <v>51</v>
      </c>
      <c r="E93" s="65" t="s">
        <v>15</v>
      </c>
      <c r="F93" s="65" t="s">
        <v>102</v>
      </c>
      <c r="G93" s="66">
        <v>80000</v>
      </c>
      <c r="H93" s="103">
        <f>SUM(J93:O96)</f>
        <v>80000</v>
      </c>
      <c r="I93" s="68">
        <v>2</v>
      </c>
      <c r="J93" s="68" t="s">
        <v>116</v>
      </c>
      <c r="K93" s="68">
        <v>2000</v>
      </c>
      <c r="L93" s="68" t="s">
        <v>135</v>
      </c>
      <c r="M93" s="68">
        <v>30000</v>
      </c>
      <c r="N93" s="68"/>
      <c r="O93" s="68"/>
    </row>
    <row r="94" spans="1:15" x14ac:dyDescent="0.25">
      <c r="A94" s="61"/>
      <c r="B94" s="65"/>
      <c r="C94" s="64"/>
      <c r="D94" s="64"/>
      <c r="E94" s="65"/>
      <c r="F94" s="65"/>
      <c r="G94" s="66"/>
      <c r="H94" s="103"/>
      <c r="I94" s="68">
        <v>2</v>
      </c>
      <c r="J94" s="68" t="s">
        <v>118</v>
      </c>
      <c r="K94" s="68">
        <f>3000+2000+3000</f>
        <v>8000</v>
      </c>
      <c r="L94" s="68"/>
      <c r="M94" s="68"/>
      <c r="N94" s="68"/>
      <c r="O94" s="68"/>
    </row>
    <row r="95" spans="1:15" x14ac:dyDescent="0.25">
      <c r="A95" s="61"/>
      <c r="B95" s="65"/>
      <c r="C95" s="64"/>
      <c r="D95" s="64"/>
      <c r="E95" s="65"/>
      <c r="F95" s="65"/>
      <c r="G95" s="66"/>
      <c r="H95" s="103"/>
      <c r="I95" s="68">
        <v>2</v>
      </c>
      <c r="J95" s="68" t="s">
        <v>119</v>
      </c>
      <c r="K95" s="68">
        <f>5000+30000</f>
        <v>35000</v>
      </c>
      <c r="L95" s="68"/>
      <c r="M95" s="68"/>
      <c r="N95" s="68"/>
      <c r="O95" s="68"/>
    </row>
    <row r="96" spans="1:15" x14ac:dyDescent="0.25">
      <c r="A96" s="61"/>
      <c r="B96" s="65"/>
      <c r="C96" s="64"/>
      <c r="D96" s="64"/>
      <c r="E96" s="65"/>
      <c r="F96" s="65"/>
      <c r="G96" s="66"/>
      <c r="H96" s="103"/>
      <c r="I96" s="68">
        <v>2</v>
      </c>
      <c r="J96" s="68" t="s">
        <v>136</v>
      </c>
      <c r="K96" s="68">
        <v>5000</v>
      </c>
      <c r="L96" s="68"/>
      <c r="M96" s="68"/>
      <c r="N96" s="68"/>
      <c r="O96" s="68"/>
    </row>
    <row r="97" spans="2:15" x14ac:dyDescent="0.25">
      <c r="B97" s="30"/>
      <c r="D97" s="31"/>
      <c r="E97" s="30"/>
      <c r="F97" s="16"/>
      <c r="G97" s="32"/>
      <c r="H97" s="12"/>
      <c r="I97" s="12"/>
      <c r="J97" s="12"/>
      <c r="K97" s="12"/>
      <c r="L97" s="12"/>
    </row>
    <row r="98" spans="2:15" x14ac:dyDescent="0.25">
      <c r="D98" s="31"/>
      <c r="F98" s="2" t="s">
        <v>114</v>
      </c>
      <c r="G98" s="38">
        <f>SUM(G39:G96)</f>
        <v>706300</v>
      </c>
      <c r="H98" s="38">
        <f t="shared" ref="H98:O98" si="18">SUM(H39:H96)</f>
        <v>706300</v>
      </c>
      <c r="I98" s="38"/>
      <c r="J98" s="38"/>
      <c r="K98" s="38">
        <f t="shared" si="18"/>
        <v>487300</v>
      </c>
      <c r="L98" s="38"/>
      <c r="M98" s="38">
        <f t="shared" si="18"/>
        <v>144000</v>
      </c>
      <c r="N98" s="38"/>
      <c r="O98" s="38">
        <f t="shared" si="18"/>
        <v>75000</v>
      </c>
    </row>
    <row r="100" spans="2:15" x14ac:dyDescent="0.25">
      <c r="K100" s="2">
        <v>562300</v>
      </c>
      <c r="M100" s="2">
        <v>144000</v>
      </c>
      <c r="O100" s="2">
        <v>0</v>
      </c>
    </row>
    <row r="102" spans="2:15" x14ac:dyDescent="0.25">
      <c r="K102" s="119"/>
    </row>
  </sheetData>
  <mergeCells count="2">
    <mergeCell ref="B34:E34"/>
    <mergeCell ref="B35:E35"/>
  </mergeCells>
  <conditionalFormatting sqref="S1:AD31">
    <cfRule type="cellIs" dxfId="1" priority="2" operator="equal">
      <formula>0</formula>
    </cfRule>
  </conditionalFormatting>
  <conditionalFormatting sqref="S33:AD34 S35:AE37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культурна</vt:lpstr>
      <vt:lpstr>Лист1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2025-03-04T09:22:01Z</cp:lastPrinted>
  <dcterms:created xsi:type="dcterms:W3CDTF">2019-10-04T12:24:35Z</dcterms:created>
  <dcterms:modified xsi:type="dcterms:W3CDTF">2025-08-18T06:33:13Z</dcterms:modified>
</cp:coreProperties>
</file>